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D:\Documents\2. CFP - VAUD\1. FILIERE DE FORMATION PISTOLET\2. Formation des athlètes\1. Formation cantonale\9.  Score book\Pistolvaud - Score book - 2016\"/>
    </mc:Choice>
  </mc:AlternateContent>
  <xr:revisionPtr revIDLastSave="0" documentId="13_ncr:1_{03812BD9-26D2-49E5-90D5-17B8ED53B4FF}" xr6:coauthVersionLast="45" xr6:coauthVersionMax="45" xr10:uidLastSave="{00000000-0000-0000-0000-000000000000}"/>
  <bookViews>
    <workbookView xWindow="-120" yWindow="-120" windowWidth="19440" windowHeight="15000" firstSheet="2" activeTab="6" xr2:uid="{00000000-000D-0000-FFFF-FFFF00000000}"/>
  </bookViews>
  <sheets>
    <sheet name="Consignes" sheetId="7" r:id="rId1"/>
    <sheet name="Pistolet 10m" sheetId="1" r:id="rId2"/>
    <sheet name="P10m - graphiques" sheetId="2" r:id="rId3"/>
    <sheet name="Pistolet libre" sheetId="3" r:id="rId4"/>
    <sheet name="PL - graphiques" sheetId="4" r:id="rId5"/>
    <sheet name="Combiné 25m" sheetId="5" r:id="rId6"/>
    <sheet name="Standard" sheetId="6" r:id="rId7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11" i="6" l="1"/>
  <c r="Q11" i="6"/>
  <c r="I11" i="6"/>
  <c r="P11" i="6"/>
  <c r="F11" i="6"/>
  <c r="O11" i="6"/>
  <c r="M11" i="6"/>
  <c r="L10" i="6"/>
  <c r="Q10" i="6"/>
  <c r="I10" i="6"/>
  <c r="P10" i="6"/>
  <c r="F10" i="6"/>
  <c r="O10" i="6"/>
  <c r="M10" i="6"/>
  <c r="L9" i="6"/>
  <c r="Q9" i="6"/>
  <c r="I9" i="6"/>
  <c r="P9" i="6"/>
  <c r="F9" i="6"/>
  <c r="O9" i="6"/>
  <c r="M9" i="6"/>
  <c r="L8" i="6"/>
  <c r="Q8" i="6"/>
  <c r="I8" i="6"/>
  <c r="P8" i="6"/>
  <c r="F8" i="6"/>
  <c r="O8" i="6"/>
  <c r="M8" i="6"/>
  <c r="L7" i="6"/>
  <c r="Q7" i="6"/>
  <c r="I7" i="6"/>
  <c r="P7" i="6"/>
  <c r="F7" i="6"/>
  <c r="O7" i="6"/>
  <c r="M7" i="6"/>
  <c r="L6" i="6"/>
  <c r="Q6" i="6"/>
  <c r="I6" i="6"/>
  <c r="P6" i="6"/>
  <c r="F6" i="6"/>
  <c r="O6" i="6"/>
  <c r="M6" i="6"/>
  <c r="L5" i="6"/>
  <c r="Q5" i="6"/>
  <c r="I5" i="6"/>
  <c r="P5" i="6"/>
  <c r="F5" i="6"/>
  <c r="O5" i="6"/>
  <c r="M5" i="6"/>
  <c r="L4" i="6"/>
  <c r="Q4" i="6"/>
  <c r="I4" i="6"/>
  <c r="P4" i="6"/>
  <c r="F4" i="6"/>
  <c r="O4" i="6"/>
  <c r="M4" i="6"/>
  <c r="L3" i="6"/>
  <c r="Q3" i="6"/>
  <c r="I3" i="6"/>
  <c r="P3" i="6"/>
  <c r="F3" i="6"/>
  <c r="O3" i="6"/>
  <c r="M3" i="6"/>
  <c r="L2" i="6"/>
  <c r="Q2" i="6"/>
  <c r="I2" i="6"/>
  <c r="P2" i="6"/>
  <c r="F2" i="6"/>
  <c r="O2" i="6"/>
  <c r="M2" i="6"/>
  <c r="K2" i="5"/>
  <c r="O2" i="5"/>
  <c r="K3" i="5"/>
  <c r="O3" i="5"/>
  <c r="K4" i="5"/>
  <c r="O4" i="5"/>
  <c r="K5" i="5"/>
  <c r="O5" i="5"/>
  <c r="K6" i="5"/>
  <c r="O6" i="5"/>
  <c r="K7" i="5"/>
  <c r="O7" i="5"/>
  <c r="K8" i="5"/>
  <c r="O8" i="5"/>
  <c r="K9" i="5"/>
  <c r="O9" i="5"/>
  <c r="O11" i="5"/>
  <c r="G2" i="5"/>
  <c r="N2" i="5"/>
  <c r="G3" i="5"/>
  <c r="N3" i="5"/>
  <c r="G4" i="5"/>
  <c r="N4" i="5"/>
  <c r="G5" i="5"/>
  <c r="N5" i="5"/>
  <c r="G6" i="5"/>
  <c r="N6" i="5"/>
  <c r="G7" i="5"/>
  <c r="N7" i="5"/>
  <c r="G8" i="5"/>
  <c r="N8" i="5"/>
  <c r="G9" i="5"/>
  <c r="N9" i="5"/>
  <c r="N11" i="5"/>
  <c r="J11" i="5"/>
  <c r="I11" i="5"/>
  <c r="H11" i="5"/>
  <c r="F11" i="5"/>
  <c r="E11" i="5"/>
  <c r="D11" i="5"/>
  <c r="G10" i="5"/>
  <c r="K10" i="5"/>
  <c r="L10" i="5"/>
  <c r="J10" i="5"/>
  <c r="I10" i="5"/>
  <c r="H10" i="5"/>
  <c r="F10" i="5"/>
  <c r="E10" i="5"/>
  <c r="D10" i="5"/>
  <c r="L9" i="5"/>
  <c r="L8" i="5"/>
  <c r="L7" i="5"/>
  <c r="L6" i="5"/>
  <c r="L5" i="5"/>
  <c r="L4" i="5"/>
  <c r="L3" i="5"/>
  <c r="L2" i="5"/>
  <c r="F40" i="3"/>
  <c r="G40" i="3"/>
  <c r="H40" i="3"/>
  <c r="I40" i="3"/>
  <c r="J40" i="3"/>
  <c r="K40" i="3"/>
  <c r="M40" i="3"/>
  <c r="L40" i="3"/>
  <c r="F39" i="3"/>
  <c r="G39" i="3"/>
  <c r="H39" i="3"/>
  <c r="I39" i="3"/>
  <c r="J39" i="3"/>
  <c r="K39" i="3"/>
  <c r="M39" i="3"/>
  <c r="L39" i="3"/>
  <c r="M2" i="3"/>
  <c r="P2" i="3"/>
  <c r="M3" i="3"/>
  <c r="P3" i="3"/>
  <c r="M4" i="3"/>
  <c r="P4" i="3"/>
  <c r="M5" i="3"/>
  <c r="P5" i="3"/>
  <c r="M6" i="3"/>
  <c r="P6" i="3"/>
  <c r="M7" i="3"/>
  <c r="P7" i="3"/>
  <c r="M8" i="3"/>
  <c r="P8" i="3"/>
  <c r="M9" i="3"/>
  <c r="P9" i="3"/>
  <c r="M10" i="3"/>
  <c r="P10" i="3"/>
  <c r="M11" i="3"/>
  <c r="P11" i="3"/>
  <c r="M12" i="3"/>
  <c r="P12" i="3"/>
  <c r="M13" i="3"/>
  <c r="P13" i="3"/>
  <c r="M14" i="3"/>
  <c r="P14" i="3"/>
  <c r="M15" i="3"/>
  <c r="P15" i="3"/>
  <c r="M16" i="3"/>
  <c r="P16" i="3"/>
  <c r="M17" i="3"/>
  <c r="P17" i="3"/>
  <c r="M18" i="3"/>
  <c r="P18" i="3"/>
  <c r="M19" i="3"/>
  <c r="P19" i="3"/>
  <c r="M20" i="3"/>
  <c r="P20" i="3"/>
  <c r="M21" i="3"/>
  <c r="P21" i="3"/>
  <c r="M22" i="3"/>
  <c r="P22" i="3"/>
  <c r="M23" i="3"/>
  <c r="P23" i="3"/>
  <c r="M24" i="3"/>
  <c r="P24" i="3"/>
  <c r="M25" i="3"/>
  <c r="P25" i="3"/>
  <c r="M26" i="3"/>
  <c r="P26" i="3"/>
  <c r="M27" i="3"/>
  <c r="P27" i="3"/>
  <c r="M28" i="3"/>
  <c r="P28" i="3"/>
  <c r="M29" i="3"/>
  <c r="P29" i="3"/>
  <c r="M30" i="3"/>
  <c r="P30" i="3"/>
  <c r="M31" i="3"/>
  <c r="P31" i="3"/>
  <c r="M32" i="3"/>
  <c r="P32" i="3"/>
  <c r="M33" i="3"/>
  <c r="P33" i="3"/>
  <c r="M34" i="3"/>
  <c r="P34" i="3"/>
  <c r="M35" i="3"/>
  <c r="P35" i="3"/>
  <c r="M36" i="3"/>
  <c r="P36" i="3"/>
  <c r="M37" i="3"/>
  <c r="P37" i="3"/>
  <c r="P38" i="3"/>
  <c r="N2" i="3"/>
  <c r="N3" i="3"/>
  <c r="N4" i="3"/>
  <c r="N5" i="3"/>
  <c r="N6" i="3"/>
  <c r="N7" i="3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L2" i="3"/>
  <c r="L3" i="3"/>
  <c r="L4" i="3"/>
  <c r="L5" i="3"/>
  <c r="L6" i="3"/>
  <c r="L7" i="3"/>
  <c r="L8" i="3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L36" i="3"/>
  <c r="L37" i="3"/>
  <c r="L38" i="3"/>
  <c r="E38" i="3"/>
  <c r="M38" i="3"/>
  <c r="K38" i="3"/>
  <c r="J38" i="3"/>
  <c r="I38" i="3"/>
  <c r="H38" i="3"/>
  <c r="G38" i="3"/>
  <c r="F38" i="3"/>
  <c r="S37" i="3"/>
  <c r="Q37" i="3"/>
  <c r="S36" i="3"/>
  <c r="Q36" i="3"/>
  <c r="S35" i="3"/>
  <c r="Q35" i="3"/>
  <c r="S34" i="3"/>
  <c r="Q34" i="3"/>
  <c r="S33" i="3"/>
  <c r="Q33" i="3"/>
  <c r="S32" i="3"/>
  <c r="Q32" i="3"/>
  <c r="S31" i="3"/>
  <c r="Q31" i="3"/>
  <c r="S30" i="3"/>
  <c r="Q30" i="3"/>
  <c r="S29" i="3"/>
  <c r="Q29" i="3"/>
  <c r="S28" i="3"/>
  <c r="Q28" i="3"/>
  <c r="S27" i="3"/>
  <c r="Q27" i="3"/>
  <c r="S26" i="3"/>
  <c r="Q26" i="3"/>
  <c r="S25" i="3"/>
  <c r="Q25" i="3"/>
  <c r="S24" i="3"/>
  <c r="Q24" i="3"/>
  <c r="S23" i="3"/>
  <c r="Q23" i="3"/>
  <c r="S22" i="3"/>
  <c r="Q22" i="3"/>
  <c r="S21" i="3"/>
  <c r="Q21" i="3"/>
  <c r="S20" i="3"/>
  <c r="Q20" i="3"/>
  <c r="S19" i="3"/>
  <c r="Q19" i="3"/>
  <c r="S18" i="3"/>
  <c r="Q18" i="3"/>
  <c r="S17" i="3"/>
  <c r="Q17" i="3"/>
  <c r="S16" i="3"/>
  <c r="Q16" i="3"/>
  <c r="S15" i="3"/>
  <c r="Q15" i="3"/>
  <c r="S14" i="3"/>
  <c r="Q14" i="3"/>
  <c r="S13" i="3"/>
  <c r="Q13" i="3"/>
  <c r="S12" i="3"/>
  <c r="Q12" i="3"/>
  <c r="S11" i="3"/>
  <c r="Q11" i="3"/>
  <c r="S10" i="3"/>
  <c r="Q10" i="3"/>
  <c r="S9" i="3"/>
  <c r="Q9" i="3"/>
  <c r="S8" i="3"/>
  <c r="Q8" i="3"/>
  <c r="S7" i="3"/>
  <c r="Q7" i="3"/>
  <c r="S6" i="3"/>
  <c r="Q6" i="3"/>
  <c r="S5" i="3"/>
  <c r="Q5" i="3"/>
  <c r="S4" i="3"/>
  <c r="Q4" i="3"/>
  <c r="S3" i="3"/>
  <c r="Q3" i="3"/>
  <c r="S2" i="3"/>
  <c r="Q2" i="3"/>
  <c r="F60" i="1"/>
  <c r="G60" i="1"/>
  <c r="H60" i="1"/>
  <c r="I60" i="1"/>
  <c r="J60" i="1"/>
  <c r="K60" i="1"/>
  <c r="M60" i="1"/>
  <c r="L60" i="1"/>
  <c r="F59" i="1"/>
  <c r="G59" i="1"/>
  <c r="H59" i="1"/>
  <c r="I59" i="1"/>
  <c r="J59" i="1"/>
  <c r="K59" i="1"/>
  <c r="M59" i="1"/>
  <c r="L59" i="1"/>
  <c r="M2" i="1"/>
  <c r="P2" i="1"/>
  <c r="M3" i="1"/>
  <c r="P3" i="1"/>
  <c r="M4" i="1"/>
  <c r="P4" i="1"/>
  <c r="M5" i="1"/>
  <c r="P5" i="1"/>
  <c r="M6" i="1"/>
  <c r="P6" i="1"/>
  <c r="M7" i="1"/>
  <c r="P7" i="1"/>
  <c r="M8" i="1"/>
  <c r="P8" i="1"/>
  <c r="M9" i="1"/>
  <c r="P9" i="1"/>
  <c r="M10" i="1"/>
  <c r="P10" i="1"/>
  <c r="M11" i="1"/>
  <c r="P11" i="1"/>
  <c r="M12" i="1"/>
  <c r="P12" i="1"/>
  <c r="M13" i="1"/>
  <c r="P13" i="1"/>
  <c r="M14" i="1"/>
  <c r="P14" i="1"/>
  <c r="M15" i="1"/>
  <c r="P15" i="1"/>
  <c r="M16" i="1"/>
  <c r="P16" i="1"/>
  <c r="M17" i="1"/>
  <c r="P17" i="1"/>
  <c r="M18" i="1"/>
  <c r="P18" i="1"/>
  <c r="M19" i="1"/>
  <c r="P19" i="1"/>
  <c r="M20" i="1"/>
  <c r="P20" i="1"/>
  <c r="M21" i="1"/>
  <c r="P21" i="1"/>
  <c r="M22" i="1"/>
  <c r="P22" i="1"/>
  <c r="M23" i="1"/>
  <c r="P23" i="1"/>
  <c r="M24" i="1"/>
  <c r="P24" i="1"/>
  <c r="M25" i="1"/>
  <c r="P25" i="1"/>
  <c r="M26" i="1"/>
  <c r="P26" i="1"/>
  <c r="M27" i="1"/>
  <c r="P27" i="1"/>
  <c r="M28" i="1"/>
  <c r="P28" i="1"/>
  <c r="M29" i="1"/>
  <c r="P29" i="1"/>
  <c r="M30" i="1"/>
  <c r="P30" i="1"/>
  <c r="M31" i="1"/>
  <c r="P31" i="1"/>
  <c r="M32" i="1"/>
  <c r="P32" i="1"/>
  <c r="M33" i="1"/>
  <c r="P33" i="1"/>
  <c r="M34" i="1"/>
  <c r="P34" i="1"/>
  <c r="M35" i="1"/>
  <c r="P35" i="1"/>
  <c r="M36" i="1"/>
  <c r="P36" i="1"/>
  <c r="M37" i="1"/>
  <c r="P37" i="1"/>
  <c r="M38" i="1"/>
  <c r="P38" i="1"/>
  <c r="M39" i="1"/>
  <c r="P39" i="1"/>
  <c r="M40" i="1"/>
  <c r="P40" i="1"/>
  <c r="M41" i="1"/>
  <c r="P41" i="1"/>
  <c r="M42" i="1"/>
  <c r="P42" i="1"/>
  <c r="M43" i="1"/>
  <c r="P43" i="1"/>
  <c r="M44" i="1"/>
  <c r="P44" i="1"/>
  <c r="M45" i="1"/>
  <c r="P45" i="1"/>
  <c r="M46" i="1"/>
  <c r="P46" i="1"/>
  <c r="M47" i="1"/>
  <c r="P47" i="1"/>
  <c r="M48" i="1"/>
  <c r="P48" i="1"/>
  <c r="M49" i="1"/>
  <c r="P49" i="1"/>
  <c r="M50" i="1"/>
  <c r="P50" i="1"/>
  <c r="M51" i="1"/>
  <c r="P51" i="1"/>
  <c r="M52" i="1"/>
  <c r="P52" i="1"/>
  <c r="M53" i="1"/>
  <c r="P53" i="1"/>
  <c r="M54" i="1"/>
  <c r="P54" i="1"/>
  <c r="M55" i="1"/>
  <c r="P55" i="1"/>
  <c r="M56" i="1"/>
  <c r="P56" i="1"/>
  <c r="P58" i="1"/>
  <c r="N2" i="1"/>
  <c r="N3" i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8" i="1"/>
  <c r="L2" i="1"/>
  <c r="L3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8" i="1"/>
  <c r="E58" i="1"/>
  <c r="M58" i="1"/>
  <c r="K58" i="1"/>
  <c r="J58" i="1"/>
  <c r="I58" i="1"/>
  <c r="H58" i="1"/>
  <c r="G58" i="1"/>
  <c r="F58" i="1"/>
  <c r="Q56" i="1"/>
  <c r="Q55" i="1"/>
  <c r="Q54" i="1"/>
  <c r="Q53" i="1"/>
  <c r="Q52" i="1"/>
  <c r="Q51" i="1"/>
  <c r="Q50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S27" i="1"/>
  <c r="Q27" i="1"/>
  <c r="S26" i="1"/>
  <c r="Q26" i="1"/>
  <c r="S25" i="1"/>
  <c r="Q25" i="1"/>
  <c r="S24" i="1"/>
  <c r="Q24" i="1"/>
  <c r="S23" i="1"/>
  <c r="Q23" i="1"/>
  <c r="S22" i="1"/>
  <c r="Q22" i="1"/>
  <c r="S21" i="1"/>
  <c r="Q21" i="1"/>
  <c r="S20" i="1"/>
  <c r="Q20" i="1"/>
  <c r="S19" i="1"/>
  <c r="Q19" i="1"/>
  <c r="S18" i="1"/>
  <c r="Q18" i="1"/>
  <c r="S17" i="1"/>
  <c r="Q17" i="1"/>
  <c r="S16" i="1"/>
  <c r="Q16" i="1"/>
  <c r="S15" i="1"/>
  <c r="Q15" i="1"/>
  <c r="S14" i="1"/>
  <c r="Q14" i="1"/>
  <c r="S13" i="1"/>
  <c r="Q13" i="1"/>
  <c r="S12" i="1"/>
  <c r="Q12" i="1"/>
  <c r="S11" i="1"/>
  <c r="Q11" i="1"/>
  <c r="S10" i="1"/>
  <c r="Q10" i="1"/>
  <c r="S9" i="1"/>
  <c r="Q9" i="1"/>
  <c r="S8" i="1"/>
  <c r="Q8" i="1"/>
  <c r="S7" i="1"/>
  <c r="Q7" i="1"/>
  <c r="S6" i="1"/>
  <c r="Q6" i="1"/>
  <c r="S5" i="1"/>
  <c r="Q5" i="1"/>
  <c r="S4" i="1"/>
  <c r="Q4" i="1"/>
  <c r="S3" i="1"/>
  <c r="Q3" i="1"/>
  <c r="S2" i="1"/>
  <c r="Q2" i="1"/>
</calcChain>
</file>

<file path=xl/sharedStrings.xml><?xml version="1.0" encoding="utf-8"?>
<sst xmlns="http://schemas.openxmlformats.org/spreadsheetml/2006/main" count="73" uniqueCount="36">
  <si>
    <t>Date</t>
  </si>
  <si>
    <t>Lieu</t>
  </si>
  <si>
    <t># coups</t>
  </si>
  <si>
    <t>p1</t>
  </si>
  <si>
    <t>p2</t>
  </si>
  <si>
    <t>p3</t>
  </si>
  <si>
    <t>p4</t>
  </si>
  <si>
    <t>p5</t>
  </si>
  <si>
    <t>p6</t>
  </si>
  <si>
    <t>Match</t>
  </si>
  <si>
    <t>Moyenne</t>
  </si>
  <si>
    <t>Delta</t>
  </si>
  <si>
    <t>Remarques</t>
  </si>
  <si>
    <t>Extrapolé</t>
  </si>
  <si>
    <t>Evolution</t>
  </si>
  <si>
    <t># passe à</t>
  </si>
  <si>
    <t>Moyennes :</t>
  </si>
  <si>
    <t>Moins bonnes passes :</t>
  </si>
  <si>
    <t>Meilleures passes :</t>
  </si>
  <si>
    <t>Compétition</t>
  </si>
  <si>
    <t>Précision</t>
  </si>
  <si>
    <t>Vitesse</t>
  </si>
  <si>
    <t>TOTAL</t>
  </si>
  <si>
    <t>Nbre coups</t>
  </si>
  <si>
    <t>Moyenne précision</t>
  </si>
  <si>
    <t>Moyenne vitesse</t>
  </si>
  <si>
    <t>Maximums</t>
  </si>
  <si>
    <t>150"</t>
  </si>
  <si>
    <t>20"</t>
  </si>
  <si>
    <t>10"</t>
  </si>
  <si>
    <t>Moyenne 150"</t>
  </si>
  <si>
    <t>Moyenne 20"</t>
  </si>
  <si>
    <t>Moyenne 10"</t>
  </si>
  <si>
    <t>Genève</t>
  </si>
  <si>
    <t>Match amical</t>
  </si>
  <si>
    <t>Maîtrise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</si>
</sst>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"/>
    <numFmt numFmtId="165" formatCode="0.0000"/>
  </numFmts>
  <fonts count="8" x14ac:knownFonts="1">
    <font>
      <sz val="12"/>
      <color indexed="8"/>
      <name val="Verdana"/>
    </font>
    <font>
      <sz val="10"/>
      <color indexed="8"/>
      <name val="Arial"/>
    </font>
    <font>
      <b/>
      <sz val="10"/>
      <color indexed="8"/>
      <name val="Arial"/>
    </font>
    <font>
      <b/>
      <sz val="10"/>
      <color indexed="10"/>
      <name val="Arial"/>
    </font>
    <font>
      <i/>
      <sz val="10"/>
      <color indexed="8"/>
      <name val="Arial"/>
    </font>
    <font>
      <sz val="10"/>
      <color indexed="17"/>
      <name val="Arial"/>
    </font>
    <font>
      <b/>
      <i/>
      <sz val="10"/>
      <color indexed="8"/>
      <name val="Arial"/>
    </font>
    <font>
      <sz val="8"/>
      <name val="Verdana"/>
    </font>
  </fonts>
  <fills count="5">
    <fill>
      <patternFill patternType="none"/>
    </fill>
    <fill>
      <patternFill patternType="gray125"/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</fills>
  <borders count="13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8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9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/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85">
    <xf numFmtId="0" fontId="0" fillId="0" borderId="0" xfId="0" applyFont="1" applyAlignment="1">
      <alignment vertical="top" wrapText="1"/>
    </xf>
    <xf numFmtId="0" fontId="1" fillId="0" borderId="0" xfId="0" applyNumberFormat="1" applyFont="1" applyAlignment="1"/>
    <xf numFmtId="0" fontId="1" fillId="0" borderId="1" xfId="0" applyFont="1" applyBorder="1" applyAlignment="1"/>
    <xf numFmtId="0" fontId="2" fillId="0" borderId="1" xfId="0" applyNumberFormat="1" applyFont="1" applyBorder="1" applyAlignment="1">
      <alignment horizontal="center"/>
    </xf>
    <xf numFmtId="0" fontId="2" fillId="0" borderId="1" xfId="0" applyNumberFormat="1" applyFont="1" applyBorder="1" applyAlignment="1"/>
    <xf numFmtId="0" fontId="2" fillId="0" borderId="1" xfId="0" applyNumberFormat="1" applyFont="1" applyBorder="1" applyAlignment="1">
      <alignment horizontal="left"/>
    </xf>
    <xf numFmtId="0" fontId="2" fillId="0" borderId="2" xfId="0" applyNumberFormat="1" applyFont="1" applyBorder="1" applyAlignment="1">
      <alignment horizontal="center"/>
    </xf>
    <xf numFmtId="0" fontId="1" fillId="0" borderId="1" xfId="0" applyNumberFormat="1" applyFont="1" applyBorder="1" applyAlignment="1"/>
    <xf numFmtId="164" fontId="1" fillId="0" borderId="1" xfId="0" applyNumberFormat="1" applyFont="1" applyBorder="1" applyAlignment="1">
      <alignment vertical="center"/>
    </xf>
    <xf numFmtId="0" fontId="1" fillId="0" borderId="1" xfId="0" applyNumberFormat="1" applyFont="1" applyBorder="1" applyAlignment="1">
      <alignment vertical="center"/>
    </xf>
    <xf numFmtId="0" fontId="1" fillId="0" borderId="1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165" fontId="1" fillId="0" borderId="2" xfId="0" applyNumberFormat="1" applyFont="1" applyBorder="1" applyAlignment="1">
      <alignment vertical="center"/>
    </xf>
    <xf numFmtId="0" fontId="1" fillId="0" borderId="5" xfId="0" applyNumberFormat="1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165" fontId="1" fillId="0" borderId="1" xfId="0" applyNumberFormat="1" applyFont="1" applyBorder="1" applyAlignment="1">
      <alignment vertical="center"/>
    </xf>
    <xf numFmtId="0" fontId="1" fillId="0" borderId="6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vertical="center"/>
    </xf>
    <xf numFmtId="0" fontId="1" fillId="0" borderId="1" xfId="0" applyNumberFormat="1" applyFont="1" applyBorder="1" applyAlignment="1">
      <alignment horizontal="left" vertical="center"/>
    </xf>
    <xf numFmtId="0" fontId="1" fillId="0" borderId="7" xfId="0" applyNumberFormat="1" applyFont="1" applyBorder="1" applyAlignment="1">
      <alignment horizontal="left" vertical="center"/>
    </xf>
    <xf numFmtId="0" fontId="1" fillId="0" borderId="7" xfId="0" applyNumberFormat="1" applyFont="1" applyBorder="1" applyAlignment="1">
      <alignment horizontal="center" vertical="center"/>
    </xf>
    <xf numFmtId="165" fontId="1" fillId="0" borderId="7" xfId="0" applyNumberFormat="1" applyFont="1" applyBorder="1" applyAlignment="1">
      <alignment horizontal="center" vertical="center"/>
    </xf>
    <xf numFmtId="1" fontId="1" fillId="0" borderId="7" xfId="0" applyNumberFormat="1" applyFont="1" applyBorder="1" applyAlignment="1">
      <alignment horizontal="center" vertical="center"/>
    </xf>
    <xf numFmtId="0" fontId="1" fillId="0" borderId="8" xfId="0" applyNumberFormat="1" applyFont="1" applyBorder="1" applyAlignment="1">
      <alignment horizontal="center" vertical="center"/>
    </xf>
    <xf numFmtId="0" fontId="2" fillId="2" borderId="9" xfId="0" applyNumberFormat="1" applyFont="1" applyFill="1" applyBorder="1" applyAlignment="1">
      <alignment horizontal="right" vertical="center"/>
    </xf>
    <xf numFmtId="0" fontId="2" fillId="2" borderId="9" xfId="0" applyNumberFormat="1" applyFont="1" applyFill="1" applyBorder="1" applyAlignment="1">
      <alignment horizontal="center" vertical="center"/>
    </xf>
    <xf numFmtId="1" fontId="2" fillId="2" borderId="9" xfId="0" applyNumberFormat="1" applyFont="1" applyFill="1" applyBorder="1" applyAlignment="1">
      <alignment horizontal="center" vertical="center"/>
    </xf>
    <xf numFmtId="165" fontId="2" fillId="2" borderId="9" xfId="0" applyNumberFormat="1" applyFont="1" applyFill="1" applyBorder="1" applyAlignment="1">
      <alignment horizontal="center" vertical="center"/>
    </xf>
    <xf numFmtId="0" fontId="2" fillId="0" borderId="10" xfId="0" applyNumberFormat="1" applyFont="1" applyBorder="1" applyAlignment="1">
      <alignment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8" xfId="0" applyNumberFormat="1" applyFont="1" applyBorder="1" applyAlignment="1">
      <alignment vertical="center"/>
    </xf>
    <xf numFmtId="0" fontId="1" fillId="3" borderId="9" xfId="0" applyNumberFormat="1" applyFont="1" applyFill="1" applyBorder="1" applyAlignment="1">
      <alignment horizontal="right" vertical="center"/>
    </xf>
    <xf numFmtId="0" fontId="1" fillId="3" borderId="9" xfId="0" applyNumberFormat="1" applyFont="1" applyFill="1" applyBorder="1" applyAlignment="1">
      <alignment horizontal="center" vertical="center"/>
    </xf>
    <xf numFmtId="0" fontId="4" fillId="3" borderId="9" xfId="0" applyNumberFormat="1" applyFont="1" applyFill="1" applyBorder="1" applyAlignment="1">
      <alignment horizontal="center" vertical="center"/>
    </xf>
    <xf numFmtId="1" fontId="1" fillId="3" borderId="9" xfId="0" applyNumberFormat="1" applyFont="1" applyFill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4" borderId="9" xfId="0" applyNumberFormat="1" applyFont="1" applyFill="1" applyBorder="1" applyAlignment="1">
      <alignment horizontal="right" vertical="center"/>
    </xf>
    <xf numFmtId="0" fontId="1" fillId="4" borderId="9" xfId="0" applyNumberFormat="1" applyFont="1" applyFill="1" applyBorder="1" applyAlignment="1">
      <alignment horizontal="center" vertical="center"/>
    </xf>
    <xf numFmtId="0" fontId="4" fillId="4" borderId="9" xfId="0" applyNumberFormat="1" applyFont="1" applyFill="1" applyBorder="1" applyAlignment="1">
      <alignment horizontal="center" vertical="center"/>
    </xf>
    <xf numFmtId="1" fontId="1" fillId="4" borderId="9" xfId="0" applyNumberFormat="1" applyFont="1" applyFill="1" applyBorder="1" applyAlignment="1">
      <alignment horizontal="center" vertical="center"/>
    </xf>
    <xf numFmtId="0" fontId="1" fillId="0" borderId="0" xfId="0" applyNumberFormat="1" applyFont="1" applyAlignment="1"/>
    <xf numFmtId="164" fontId="1" fillId="0" borderId="1" xfId="0" applyNumberFormat="1" applyFont="1" applyBorder="1" applyAlignment="1"/>
    <xf numFmtId="0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165" fontId="1" fillId="0" borderId="2" xfId="0" applyNumberFormat="1" applyFont="1" applyBorder="1" applyAlignment="1"/>
    <xf numFmtId="0" fontId="1" fillId="0" borderId="5" xfId="0" applyNumberFormat="1" applyFont="1" applyBorder="1" applyAlignment="1"/>
    <xf numFmtId="0" fontId="5" fillId="0" borderId="1" xfId="0" applyNumberFormat="1" applyFont="1" applyBorder="1" applyAlignment="1"/>
    <xf numFmtId="0" fontId="1" fillId="0" borderId="7" xfId="0" applyNumberFormat="1" applyFont="1" applyBorder="1" applyAlignment="1"/>
    <xf numFmtId="0" fontId="1" fillId="0" borderId="7" xfId="0" applyNumberFormat="1" applyFont="1" applyBorder="1" applyAlignment="1">
      <alignment horizontal="center"/>
    </xf>
    <xf numFmtId="1" fontId="1" fillId="0" borderId="7" xfId="0" applyNumberFormat="1" applyFont="1" applyBorder="1" applyAlignment="1">
      <alignment horizontal="center"/>
    </xf>
    <xf numFmtId="0" fontId="1" fillId="0" borderId="8" xfId="0" applyNumberFormat="1" applyFont="1" applyBorder="1" applyAlignment="1"/>
    <xf numFmtId="0" fontId="2" fillId="2" borderId="9" xfId="0" applyNumberFormat="1" applyFont="1" applyFill="1" applyBorder="1" applyAlignment="1">
      <alignment horizontal="right"/>
    </xf>
    <xf numFmtId="0" fontId="2" fillId="2" borderId="9" xfId="0" applyNumberFormat="1" applyFont="1" applyFill="1" applyBorder="1" applyAlignment="1">
      <alignment horizontal="center"/>
    </xf>
    <xf numFmtId="1" fontId="2" fillId="2" borderId="9" xfId="0" applyNumberFormat="1" applyFont="1" applyFill="1" applyBorder="1" applyAlignment="1">
      <alignment horizontal="center"/>
    </xf>
    <xf numFmtId="165" fontId="2" fillId="2" borderId="9" xfId="0" applyNumberFormat="1" applyFont="1" applyFill="1" applyBorder="1" applyAlignment="1">
      <alignment horizontal="center"/>
    </xf>
    <xf numFmtId="0" fontId="2" fillId="0" borderId="10" xfId="0" applyNumberFormat="1" applyFont="1" applyBorder="1" applyAlignment="1"/>
    <xf numFmtId="0" fontId="1" fillId="0" borderId="11" xfId="0" applyNumberFormat="1" applyFont="1" applyBorder="1" applyAlignment="1"/>
    <xf numFmtId="0" fontId="1" fillId="0" borderId="6" xfId="0" applyNumberFormat="1" applyFont="1" applyBorder="1" applyAlignment="1"/>
    <xf numFmtId="0" fontId="1" fillId="3" borderId="9" xfId="0" applyNumberFormat="1" applyFont="1" applyFill="1" applyBorder="1" applyAlignment="1">
      <alignment horizontal="right"/>
    </xf>
    <xf numFmtId="0" fontId="1" fillId="3" borderId="9" xfId="0" applyNumberFormat="1" applyFont="1" applyFill="1" applyBorder="1" applyAlignment="1">
      <alignment horizontal="center"/>
    </xf>
    <xf numFmtId="1" fontId="1" fillId="3" borderId="9" xfId="0" applyNumberFormat="1" applyFont="1" applyFill="1" applyBorder="1" applyAlignment="1">
      <alignment horizontal="center"/>
    </xf>
    <xf numFmtId="0" fontId="1" fillId="0" borderId="12" xfId="0" applyNumberFormat="1" applyFont="1" applyBorder="1" applyAlignment="1"/>
    <xf numFmtId="0" fontId="1" fillId="4" borderId="9" xfId="0" applyNumberFormat="1" applyFont="1" applyFill="1" applyBorder="1" applyAlignment="1">
      <alignment horizontal="right"/>
    </xf>
    <xf numFmtId="0" fontId="1" fillId="4" borderId="9" xfId="0" applyNumberFormat="1" applyFont="1" applyFill="1" applyBorder="1" applyAlignment="1">
      <alignment horizontal="center"/>
    </xf>
    <xf numFmtId="1" fontId="1" fillId="4" borderId="9" xfId="0" applyNumberFormat="1" applyFont="1" applyFill="1" applyBorder="1" applyAlignment="1">
      <alignment horizontal="center"/>
    </xf>
    <xf numFmtId="0" fontId="1" fillId="0" borderId="0" xfId="0" applyNumberFormat="1" applyFont="1" applyAlignment="1"/>
    <xf numFmtId="0" fontId="2" fillId="0" borderId="1" xfId="0" applyNumberFormat="1" applyFont="1" applyBorder="1" applyAlignment="1">
      <alignment horizontal="center" wrapText="1"/>
    </xf>
    <xf numFmtId="0" fontId="2" fillId="0" borderId="1" xfId="0" applyNumberFormat="1" applyFont="1" applyBorder="1" applyAlignment="1">
      <alignment wrapText="1"/>
    </xf>
    <xf numFmtId="0" fontId="1" fillId="0" borderId="1" xfId="0" applyNumberFormat="1" applyFont="1" applyBorder="1" applyAlignment="1">
      <alignment horizontal="left"/>
    </xf>
    <xf numFmtId="0" fontId="1" fillId="4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Border="1" applyAlignment="1"/>
    <xf numFmtId="0" fontId="2" fillId="2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/>
    <xf numFmtId="0" fontId="1" fillId="0" borderId="0" xfId="0" applyNumberFormat="1" applyFont="1" applyAlignment="1"/>
    <xf numFmtId="14" fontId="1" fillId="0" borderId="1" xfId="0" applyNumberFormat="1" applyFont="1" applyBorder="1" applyAlignment="1"/>
    <xf numFmtId="0" fontId="2" fillId="0" borderId="3" xfId="0" applyNumberFormat="1" applyFont="1" applyBorder="1" applyAlignment="1">
      <alignment horizontal="center"/>
    </xf>
    <xf numFmtId="0" fontId="1" fillId="0" borderId="4" xfId="0" applyNumberFormat="1" applyFont="1" applyBorder="1" applyAlignment="1"/>
    <xf numFmtId="0" fontId="2" fillId="0" borderId="1" xfId="0" applyNumberFormat="1" applyFont="1" applyBorder="1" applyAlignment="1">
      <alignment horizontal="center" wrapText="1"/>
    </xf>
    <xf numFmtId="0" fontId="1" fillId="0" borderId="1" xfId="0" applyNumberFormat="1" applyFont="1" applyBorder="1" applyAlignment="1"/>
  </cellXfs>
  <cellStyles count="1">
    <cellStyle name="Normal" xfId="0" builtinId="0"/>
  </cellStyles>
  <dxfs count="0"/>
  <tableStyles count="0" defaultPivotStyle="PivotStyleMedium4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CBCCCB"/>
      <rgbColor rgb="FF032ADC"/>
      <rgbColor rgb="FFD4FEFF"/>
      <rgbColor rgb="FFFEFCA9"/>
      <rgbColor rgb="FFD4FDD5"/>
      <rgbColor rgb="FFCBCBCB"/>
      <rgbColor rgb="FF011CA1"/>
      <rgbColor rgb="FFFFFFFF"/>
      <rgbColor rgb="FFE62300"/>
      <rgbColor rgb="FFF72F96"/>
      <rgbColor rgb="FFFCF200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c:style val="18"/>
  <c:chart>
    <c:title>
      <c:tx>
        <c:rich>
          <a:bodyPr rot="0"/>
          <a:lstStyle/>
          <a:p>
            <a:pPr lvl="0">
              <a:defRPr sz="1200" b="1" i="0" u="none" strike="noStrike">
                <a:solidFill>
                  <a:srgbClr val="000000"/>
                </a:solidFill>
                <a:effectLst/>
                <a:latin typeface="Arial"/>
              </a:defRPr>
            </a:pPr>
            <a:r>
              <a:rPr lang="fr-FR" sz="1200" b="1" i="0" u="none" strike="noStrike">
                <a:solidFill>
                  <a:srgbClr val="000000"/>
                </a:solidFill>
                <a:effectLst/>
                <a:latin typeface="Arial"/>
              </a:rPr>
              <a:t>Gauss des passes</a:t>
            </a:r>
          </a:p>
        </c:rich>
      </c:tx>
      <c:layout>
        <c:manualLayout>
          <c:xMode val="edge"/>
          <c:yMode val="edge"/>
          <c:x val="0.43287999999999999"/>
          <c:y val="5.0000000000000001E-3"/>
          <c:w val="0.134239"/>
          <c:h val="0.10458199999999999"/>
        </c:manualLayout>
      </c:layout>
      <c:overlay val="1"/>
      <c:spPr>
        <a:noFill/>
        <a:effectLst/>
      </c:spPr>
    </c:title>
    <c:autoTitleDeleted val="0"/>
    <c:plotArea>
      <c:layout>
        <c:manualLayout>
          <c:layoutTarget val="inner"/>
          <c:xMode val="edge"/>
          <c:yMode val="edge"/>
          <c:x val="3.2472099999999997E-2"/>
          <c:y val="0.10458199999999999"/>
          <c:w val="0.95619399999999999"/>
          <c:h val="0.81019399999999997"/>
        </c:manualLayout>
      </c:layout>
      <c:lineChart>
        <c:grouping val="standard"/>
        <c:varyColors val="0"/>
        <c:ser>
          <c:idx val="0"/>
          <c:order val="0"/>
          <c:tx>
            <c:v>Series1</c:v>
          </c:tx>
          <c:spPr>
            <a:ln w="12700" cap="flat">
              <a:solidFill>
                <a:srgbClr val="021CA1"/>
              </a:solidFill>
              <a:prstDash val="solid"/>
              <a:round/>
            </a:ln>
            <a:effectLst/>
          </c:spPr>
          <c:marker>
            <c:symbol val="diamond"/>
            <c:size val="3"/>
            <c:spPr>
              <a:solidFill>
                <a:srgbClr val="021CA1"/>
              </a:solidFill>
              <a:ln w="25400" cap="flat">
                <a:solidFill>
                  <a:srgbClr val="021CA1"/>
                </a:solidFill>
                <a:prstDash val="solid"/>
                <a:round/>
              </a:ln>
              <a:effectLst/>
            </c:spPr>
          </c:marker>
          <c:cat>
            <c:strLit>
              <c:ptCount val="26"/>
              <c:pt idx="0">
                <c:v>75</c:v>
              </c:pt>
              <c:pt idx="1">
                <c:v>76</c:v>
              </c:pt>
              <c:pt idx="2">
                <c:v>77</c:v>
              </c:pt>
              <c:pt idx="3">
                <c:v>78</c:v>
              </c:pt>
              <c:pt idx="4">
                <c:v>79</c:v>
              </c:pt>
              <c:pt idx="5">
                <c:v>80</c:v>
              </c:pt>
              <c:pt idx="6">
                <c:v>81</c:v>
              </c:pt>
              <c:pt idx="7">
                <c:v>82</c:v>
              </c:pt>
              <c:pt idx="8">
                <c:v>83</c:v>
              </c:pt>
              <c:pt idx="9">
                <c:v>84</c:v>
              </c:pt>
              <c:pt idx="10">
                <c:v>85</c:v>
              </c:pt>
              <c:pt idx="11">
                <c:v>86</c:v>
              </c:pt>
              <c:pt idx="12">
                <c:v>87</c:v>
              </c:pt>
              <c:pt idx="13">
                <c:v>88</c:v>
              </c:pt>
              <c:pt idx="14">
                <c:v>89</c:v>
              </c:pt>
              <c:pt idx="15">
                <c:v>90</c:v>
              </c:pt>
              <c:pt idx="16">
                <c:v>91</c:v>
              </c:pt>
              <c:pt idx="17">
                <c:v>92</c:v>
              </c:pt>
              <c:pt idx="18">
                <c:v>93</c:v>
              </c:pt>
              <c:pt idx="19">
                <c:v>94</c:v>
              </c:pt>
              <c:pt idx="20">
                <c:v>95</c:v>
              </c:pt>
              <c:pt idx="21">
                <c:v>96</c:v>
              </c:pt>
              <c:pt idx="22">
                <c:v>97</c:v>
              </c:pt>
              <c:pt idx="23">
                <c:v>98</c:v>
              </c:pt>
              <c:pt idx="24">
                <c:v>99</c:v>
              </c:pt>
              <c:pt idx="25">
                <c:v>100</c:v>
              </c:pt>
            </c:strLit>
          </c:cat>
          <c:val>
            <c:numRef>
              <c:f>'Pistolet 10m'!$S$2:$S$27</c:f>
              <c:numCache>
                <c:formatCode>General</c:formatCod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3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8</c:v>
                </c:pt>
                <c:pt idx="19">
                  <c:v>3</c:v>
                </c:pt>
                <c:pt idx="20">
                  <c:v>2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B9D-4F15-8CDF-814BFABF9D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093471952"/>
        <c:axId val="-2117529824"/>
      </c:lineChart>
      <c:catAx>
        <c:axId val="-2093471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 cap="flat">
            <a:solidFill>
              <a:srgbClr val="000000"/>
            </a:solidFill>
            <a:prstDash val="solid"/>
            <a:round/>
          </a:ln>
        </c:spPr>
        <c:txPr>
          <a:bodyPr rot="0"/>
          <a:lstStyle/>
          <a:p>
            <a:pPr lvl="0">
              <a:defRPr sz="1000" b="0" i="0" u="none" strike="noStrike">
                <a:solidFill>
                  <a:srgbClr val="000000"/>
                </a:solidFill>
                <a:effectLst/>
                <a:latin typeface="Arial"/>
              </a:defRPr>
            </a:pPr>
            <a:endParaRPr lang="fr-FR"/>
          </a:p>
        </c:txPr>
        <c:crossAx val="-2117529824"/>
        <c:crosses val="autoZero"/>
        <c:auto val="1"/>
        <c:lblAlgn val="ctr"/>
        <c:lblOffset val="100"/>
        <c:noMultiLvlLbl val="1"/>
      </c:catAx>
      <c:valAx>
        <c:axId val="-2117529824"/>
        <c:scaling>
          <c:orientation val="minMax"/>
          <c:max val="30"/>
          <c:min val="0"/>
        </c:scaling>
        <c:delete val="0"/>
        <c:axPos val="l"/>
        <c:majorGridlines>
          <c:spPr>
            <a:ln w="12700" cap="flat">
              <a:solidFill>
                <a:srgbClr val="000000"/>
              </a:solidFill>
              <a:prstDash val="solid"/>
              <a:round/>
            </a:ln>
          </c:spPr>
        </c:majorGridlines>
        <c:numFmt formatCode="General" sourceLinked="1"/>
        <c:majorTickMark val="out"/>
        <c:minorTickMark val="in"/>
        <c:tickLblPos val="nextTo"/>
        <c:spPr>
          <a:ln w="3175" cap="flat">
            <a:solidFill>
              <a:srgbClr val="000000"/>
            </a:solidFill>
            <a:prstDash val="solid"/>
            <a:round/>
          </a:ln>
        </c:spPr>
        <c:txPr>
          <a:bodyPr rot="0"/>
          <a:lstStyle/>
          <a:p>
            <a:pPr lvl="0">
              <a:defRPr sz="1000" b="0" i="0" u="none" strike="noStrike">
                <a:solidFill>
                  <a:srgbClr val="000000"/>
                </a:solidFill>
                <a:effectLst/>
                <a:latin typeface="Arial"/>
              </a:defRPr>
            </a:pPr>
            <a:endParaRPr lang="fr-FR"/>
          </a:p>
        </c:txPr>
        <c:crossAx val="-2093471952"/>
        <c:crosses val="autoZero"/>
        <c:crossBetween val="midCat"/>
        <c:majorUnit val="5"/>
      </c:valAx>
      <c:spPr>
        <a:solidFill>
          <a:srgbClr val="CBCBCB"/>
        </a:solidFill>
        <a:ln w="3175" cap="flat">
          <a:solidFill>
            <a:srgbClr val="000000"/>
          </a:solidFill>
          <a:prstDash val="solid"/>
          <a:round/>
        </a:ln>
        <a:effectLst/>
      </c:spPr>
    </c:plotArea>
    <c:plotVisOnly val="1"/>
    <c:dispBlanksAs val="gap"/>
    <c:showDLblsOverMax val="1"/>
  </c:chart>
  <c:spPr>
    <a:noFill/>
    <a:ln>
      <a:noFill/>
    </a:ln>
    <a:effectLst/>
  </c:spPr>
  <c:printSettings>
    <c:headerFooter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c:style val="18"/>
  <c:chart>
    <c:title>
      <c:tx>
        <c:rich>
          <a:bodyPr rot="0"/>
          <a:lstStyle/>
          <a:p>
            <a:pPr lvl="0">
              <a:defRPr sz="1300" b="0" i="0" u="none" strike="noStrike">
                <a:solidFill>
                  <a:srgbClr val="000000"/>
                </a:solidFill>
                <a:effectLst/>
                <a:latin typeface="Arial Bold"/>
              </a:defRPr>
            </a:pPr>
            <a:r>
              <a:rPr lang="fr-FR" sz="1300" b="0" i="0" u="none" strike="noStrike">
                <a:solidFill>
                  <a:srgbClr val="000000"/>
                </a:solidFill>
                <a:effectLst/>
                <a:latin typeface="Arial Bold"/>
              </a:rPr>
              <a:t>Graphique</a:t>
            </a:r>
          </a:p>
        </c:rich>
      </c:tx>
      <c:layout>
        <c:manualLayout>
          <c:xMode val="edge"/>
          <c:yMode val="edge"/>
          <c:x val="0.45842899999999998"/>
          <c:y val="5.0000000000000001E-3"/>
          <c:w val="8.3141800000000002E-2"/>
          <c:h val="8.7307200000000001E-2"/>
        </c:manualLayout>
      </c:layout>
      <c:overlay val="1"/>
      <c:spPr>
        <a:noFill/>
        <a:effectLst/>
      </c:spPr>
    </c:title>
    <c:autoTitleDeleted val="0"/>
    <c:plotArea>
      <c:layout>
        <c:manualLayout>
          <c:layoutTarget val="inner"/>
          <c:xMode val="edge"/>
          <c:yMode val="edge"/>
          <c:x val="3.9674599999999997E-2"/>
          <c:y val="8.7307200000000001E-2"/>
          <c:w val="0.95411900000000005"/>
          <c:h val="0.71385299999999996"/>
        </c:manualLayout>
      </c:layout>
      <c:lineChart>
        <c:grouping val="standard"/>
        <c:varyColors val="0"/>
        <c:ser>
          <c:idx val="0"/>
          <c:order val="0"/>
          <c:tx>
            <c:v>Sans titre 1</c:v>
          </c:tx>
          <c:spPr>
            <a:ln w="12700" cap="flat">
              <a:solidFill>
                <a:srgbClr val="000000"/>
              </a:solidFill>
              <a:prstDash val="solid"/>
              <a:round/>
            </a:ln>
            <a:effectLst/>
          </c:spPr>
          <c:marker>
            <c:symbol val="circle"/>
            <c:size val="4"/>
            <c:spPr>
              <a:solidFill>
                <a:srgbClr val="000000"/>
              </a:solidFill>
              <a:ln w="12700" cap="flat">
                <a:solidFill>
                  <a:srgbClr val="000000"/>
                </a:solidFill>
                <a:prstDash val="solid"/>
                <a:round/>
              </a:ln>
              <a:effectLst/>
            </c:spPr>
          </c:marker>
          <c:cat>
            <c:numRef>
              <c:f>'Pistolet 10m'!$B$2:$B$56</c:f>
              <c:numCache>
                <c:formatCode>dd\.mm\.yyyy</c:formatCode>
                <c:ptCount val="55"/>
                <c:pt idx="0">
                  <c:v>42310</c:v>
                </c:pt>
                <c:pt idx="1">
                  <c:v>42314</c:v>
                </c:pt>
                <c:pt idx="2">
                  <c:v>42321</c:v>
                </c:pt>
                <c:pt idx="3">
                  <c:v>42322</c:v>
                </c:pt>
                <c:pt idx="4">
                  <c:v>42328</c:v>
                </c:pt>
                <c:pt idx="5">
                  <c:v>42335</c:v>
                </c:pt>
                <c:pt idx="6">
                  <c:v>42342</c:v>
                </c:pt>
                <c:pt idx="7">
                  <c:v>42374</c:v>
                </c:pt>
              </c:numCache>
            </c:numRef>
          </c:cat>
          <c:val>
            <c:numRef>
              <c:f>'Pistolet 10m'!$P$2:$P$56</c:f>
              <c:numCache>
                <c:formatCode>0</c:formatCode>
                <c:ptCount val="55"/>
                <c:pt idx="0">
                  <c:v>555</c:v>
                </c:pt>
                <c:pt idx="1">
                  <c:v>540</c:v>
                </c:pt>
                <c:pt idx="2">
                  <c:v>553.5</c:v>
                </c:pt>
                <c:pt idx="3">
                  <c:v>556</c:v>
                </c:pt>
                <c:pt idx="4">
                  <c:v>553</c:v>
                </c:pt>
                <c:pt idx="5">
                  <c:v>553</c:v>
                </c:pt>
                <c:pt idx="6">
                  <c:v>553</c:v>
                </c:pt>
                <c:pt idx="7">
                  <c:v>561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 formatCode="General">
                  <c:v>0</c:v>
                </c:pt>
                <c:pt idx="31" formatCode="General">
                  <c:v>0</c:v>
                </c:pt>
                <c:pt idx="32" formatCode="General">
                  <c:v>0</c:v>
                </c:pt>
                <c:pt idx="33" formatCode="General">
                  <c:v>0</c:v>
                </c:pt>
                <c:pt idx="34" formatCode="General">
                  <c:v>0</c:v>
                </c:pt>
                <c:pt idx="35" formatCode="General">
                  <c:v>0</c:v>
                </c:pt>
                <c:pt idx="36" formatCode="General">
                  <c:v>0</c:v>
                </c:pt>
                <c:pt idx="37" formatCode="General">
                  <c:v>0</c:v>
                </c:pt>
                <c:pt idx="38" formatCode="General">
                  <c:v>0</c:v>
                </c:pt>
                <c:pt idx="39" formatCode="General">
                  <c:v>0</c:v>
                </c:pt>
                <c:pt idx="40" formatCode="General">
                  <c:v>0</c:v>
                </c:pt>
                <c:pt idx="41" formatCode="General">
                  <c:v>0</c:v>
                </c:pt>
                <c:pt idx="42" formatCode="General">
                  <c:v>0</c:v>
                </c:pt>
                <c:pt idx="43" formatCode="General">
                  <c:v>0</c:v>
                </c:pt>
                <c:pt idx="44" formatCode="General">
                  <c:v>0</c:v>
                </c:pt>
                <c:pt idx="45" formatCode="General">
                  <c:v>0</c:v>
                </c:pt>
                <c:pt idx="46" formatCode="General">
                  <c:v>0</c:v>
                </c:pt>
                <c:pt idx="47" formatCode="General">
                  <c:v>0</c:v>
                </c:pt>
                <c:pt idx="48" formatCode="General">
                  <c:v>0</c:v>
                </c:pt>
                <c:pt idx="49" formatCode="General">
                  <c:v>0</c:v>
                </c:pt>
                <c:pt idx="50" formatCode="General">
                  <c:v>0</c:v>
                </c:pt>
                <c:pt idx="51" formatCode="General">
                  <c:v>0</c:v>
                </c:pt>
                <c:pt idx="52" formatCode="General">
                  <c:v>0</c:v>
                </c:pt>
                <c:pt idx="53" formatCode="General">
                  <c:v>0</c:v>
                </c:pt>
                <c:pt idx="54" formatCode="General">
                  <c:v>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5603-4B9A-A87E-3DD38F67EC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092443792"/>
        <c:axId val="2107850304"/>
      </c:lineChart>
      <c:catAx>
        <c:axId val="-2092443792"/>
        <c:scaling>
          <c:orientation val="minMax"/>
        </c:scaling>
        <c:delete val="0"/>
        <c:axPos val="b"/>
        <c:numFmt formatCode="dd\.mm\.yyyy" sourceLinked="1"/>
        <c:majorTickMark val="out"/>
        <c:minorTickMark val="none"/>
        <c:tickLblPos val="low"/>
        <c:spPr>
          <a:ln w="6350" cap="flat">
            <a:solidFill>
              <a:srgbClr val="000000"/>
            </a:solidFill>
            <a:prstDash val="solid"/>
            <a:round/>
          </a:ln>
        </c:spPr>
        <c:txPr>
          <a:bodyPr rot="-5400000"/>
          <a:lstStyle/>
          <a:p>
            <a:pPr lvl="0">
              <a:defRPr sz="900" b="0" i="0" u="none" strike="noStrike">
                <a:solidFill>
                  <a:srgbClr val="000000"/>
                </a:solidFill>
                <a:effectLst/>
                <a:latin typeface="Arial"/>
              </a:defRPr>
            </a:pPr>
            <a:endParaRPr lang="fr-FR"/>
          </a:p>
        </c:txPr>
        <c:crossAx val="2107850304"/>
        <c:crosses val="autoZero"/>
        <c:auto val="0"/>
        <c:lblAlgn val="ctr"/>
        <c:lblOffset val="100"/>
        <c:tickLblSkip val="1"/>
        <c:noMultiLvlLbl val="1"/>
      </c:catAx>
      <c:valAx>
        <c:axId val="2107850304"/>
        <c:scaling>
          <c:orientation val="minMax"/>
          <c:max val="580"/>
          <c:min val="530"/>
        </c:scaling>
        <c:delete val="0"/>
        <c:axPos val="l"/>
        <c:majorGridlines>
          <c:spPr>
            <a:ln w="6350" cap="flat">
              <a:solidFill>
                <a:srgbClr val="000000"/>
              </a:solidFill>
              <a:prstDash val="solid"/>
              <a:round/>
            </a:ln>
          </c:spPr>
        </c:majorGridlines>
        <c:numFmt formatCode="0" sourceLinked="1"/>
        <c:majorTickMark val="out"/>
        <c:minorTickMark val="none"/>
        <c:tickLblPos val="nextTo"/>
        <c:spPr>
          <a:ln w="6350" cap="flat">
            <a:solidFill>
              <a:srgbClr val="000000"/>
            </a:solidFill>
            <a:prstDash val="solid"/>
            <a:round/>
          </a:ln>
        </c:spPr>
        <c:txPr>
          <a:bodyPr rot="0"/>
          <a:lstStyle/>
          <a:p>
            <a:pPr lvl="0">
              <a:defRPr sz="1000" b="0" i="0" u="none" strike="noStrike">
                <a:solidFill>
                  <a:srgbClr val="000000"/>
                </a:solidFill>
                <a:effectLst/>
                <a:latin typeface="Arial"/>
              </a:defRPr>
            </a:pPr>
            <a:endParaRPr lang="fr-FR"/>
          </a:p>
        </c:txPr>
        <c:crossAx val="-2092443792"/>
        <c:crosses val="autoZero"/>
        <c:crossBetween val="midCat"/>
        <c:majorUnit val="5"/>
        <c:minorUnit val="2.5"/>
      </c:valAx>
      <c:spPr>
        <a:solidFill>
          <a:srgbClr val="FFFFFF"/>
        </a:solidFill>
        <a:ln w="6350" cap="flat">
          <a:solidFill>
            <a:srgbClr val="000000"/>
          </a:solidFill>
          <a:prstDash val="solid"/>
          <a:round/>
        </a:ln>
        <a:effectLst/>
      </c:spPr>
    </c:plotArea>
    <c:plotVisOnly val="1"/>
    <c:dispBlanksAs val="gap"/>
    <c:showDLblsOverMax val="1"/>
  </c:chart>
  <c:spPr>
    <a:noFill/>
    <a:ln>
      <a:noFill/>
    </a:ln>
    <a:effectLst/>
  </c:spPr>
  <c:printSettings>
    <c:headerFooter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c:style val="18"/>
  <c:chart>
    <c:title>
      <c:tx>
        <c:rich>
          <a:bodyPr rot="0"/>
          <a:lstStyle/>
          <a:p>
            <a:pPr lvl="0">
              <a:defRPr sz="1200" b="1" i="0" u="none" strike="noStrike">
                <a:solidFill>
                  <a:srgbClr val="000000"/>
                </a:solidFill>
                <a:effectLst/>
                <a:latin typeface="Arial"/>
              </a:defRPr>
            </a:pPr>
            <a:r>
              <a:rPr lang="fr-FR" sz="1200" b="1" i="0" u="none" strike="noStrike">
                <a:solidFill>
                  <a:srgbClr val="000000"/>
                </a:solidFill>
                <a:effectLst/>
                <a:latin typeface="Arial"/>
              </a:rPr>
              <a:t>Extrapolation sur 60 coups</a:t>
            </a:r>
          </a:p>
        </c:rich>
      </c:tx>
      <c:layout>
        <c:manualLayout>
          <c:xMode val="edge"/>
          <c:yMode val="edge"/>
          <c:x val="0.38483299999999998"/>
          <c:y val="5.0000000000000001E-3"/>
          <c:w val="0.23033400000000001"/>
          <c:h val="6.6799600000000001E-2"/>
        </c:manualLayout>
      </c:layout>
      <c:overlay val="1"/>
      <c:spPr>
        <a:noFill/>
        <a:effectLst/>
      </c:spPr>
    </c:title>
    <c:autoTitleDeleted val="0"/>
    <c:plotArea>
      <c:layout>
        <c:manualLayout>
          <c:layoutTarget val="inner"/>
          <c:xMode val="edge"/>
          <c:yMode val="edge"/>
          <c:x val="4.6198400000000001E-2"/>
          <c:y val="6.6799600000000001E-2"/>
          <c:w val="0.94653299999999996"/>
          <c:h val="0.78064199999999995"/>
        </c:manualLayout>
      </c:layout>
      <c:lineChart>
        <c:grouping val="standard"/>
        <c:varyColors val="0"/>
        <c:ser>
          <c:idx val="0"/>
          <c:order val="0"/>
          <c:tx>
            <c:v>Extrapolé</c:v>
          </c:tx>
          <c:spPr>
            <a:ln w="12700" cap="flat">
              <a:solidFill>
                <a:srgbClr val="F73096"/>
              </a:solidFill>
              <a:prstDash val="solid"/>
              <a:round/>
            </a:ln>
            <a:effectLst/>
          </c:spPr>
          <c:marker>
            <c:symbol val="square"/>
            <c:size val="3"/>
            <c:spPr>
              <a:solidFill>
                <a:srgbClr val="F73096"/>
              </a:solidFill>
              <a:ln w="25400" cap="flat">
                <a:solidFill>
                  <a:srgbClr val="F73096"/>
                </a:solidFill>
                <a:prstDash val="solid"/>
                <a:round/>
              </a:ln>
              <a:effectLst/>
            </c:spPr>
          </c:marker>
          <c:cat>
            <c:numRef>
              <c:f>'Pistolet libre'!$B$2:$B$37</c:f>
              <c:numCache>
                <c:formatCode>dd\.mm\.yyyy</c:formatCode>
                <c:ptCount val="36"/>
                <c:pt idx="0">
                  <c:v>42133</c:v>
                </c:pt>
                <c:pt idx="1">
                  <c:v>42165</c:v>
                </c:pt>
              </c:numCache>
            </c:numRef>
          </c:cat>
          <c:val>
            <c:numRef>
              <c:f>'Pistolet libre'!$P$2:$P$37</c:f>
              <c:numCache>
                <c:formatCode>General</c:formatCode>
                <c:ptCount val="36"/>
                <c:pt idx="0" formatCode="0">
                  <c:v>534</c:v>
                </c:pt>
                <c:pt idx="1">
                  <c:v>555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180-43DD-9EBB-41D3CA1F66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959120"/>
        <c:axId val="2107843232"/>
      </c:lineChart>
      <c:catAx>
        <c:axId val="2140959120"/>
        <c:scaling>
          <c:orientation val="minMax"/>
        </c:scaling>
        <c:delete val="0"/>
        <c:axPos val="b"/>
        <c:numFmt formatCode="dd\.mm\.yyyy" sourceLinked="1"/>
        <c:majorTickMark val="out"/>
        <c:minorTickMark val="none"/>
        <c:tickLblPos val="low"/>
        <c:spPr>
          <a:ln w="3175" cap="flat">
            <a:solidFill>
              <a:srgbClr val="000000"/>
            </a:solidFill>
            <a:prstDash val="solid"/>
            <a:round/>
          </a:ln>
        </c:spPr>
        <c:txPr>
          <a:bodyPr rot="-5400000"/>
          <a:lstStyle/>
          <a:p>
            <a:pPr lvl="0">
              <a:defRPr sz="850" b="0" i="0" u="none" strike="noStrike">
                <a:solidFill>
                  <a:srgbClr val="000000"/>
                </a:solidFill>
                <a:effectLst/>
                <a:latin typeface="Arial"/>
              </a:defRPr>
            </a:pPr>
            <a:endParaRPr lang="fr-FR"/>
          </a:p>
        </c:txPr>
        <c:crossAx val="2107843232"/>
        <c:crosses val="autoZero"/>
        <c:auto val="0"/>
        <c:lblAlgn val="ctr"/>
        <c:lblOffset val="100"/>
        <c:noMultiLvlLbl val="1"/>
      </c:catAx>
      <c:valAx>
        <c:axId val="2107843232"/>
        <c:scaling>
          <c:orientation val="minMax"/>
          <c:max val="560"/>
          <c:min val="450"/>
        </c:scaling>
        <c:delete val="0"/>
        <c:axPos val="l"/>
        <c:majorGridlines>
          <c:spPr>
            <a:ln w="12700" cap="flat">
              <a:solidFill>
                <a:srgbClr val="000000"/>
              </a:solidFill>
              <a:prstDash val="solid"/>
              <a:round/>
            </a:ln>
          </c:spPr>
        </c:majorGridlines>
        <c:numFmt formatCode="0" sourceLinked="1"/>
        <c:majorTickMark val="out"/>
        <c:minorTickMark val="none"/>
        <c:tickLblPos val="nextTo"/>
        <c:spPr>
          <a:ln w="3175" cap="flat">
            <a:solidFill>
              <a:srgbClr val="000000"/>
            </a:solidFill>
            <a:prstDash val="solid"/>
            <a:round/>
          </a:ln>
        </c:spPr>
        <c:txPr>
          <a:bodyPr rot="0"/>
          <a:lstStyle/>
          <a:p>
            <a:pPr lvl="0">
              <a:defRPr sz="1000" b="0" i="0" u="none" strike="noStrike">
                <a:solidFill>
                  <a:srgbClr val="000000"/>
                </a:solidFill>
                <a:effectLst/>
                <a:latin typeface="Arial"/>
              </a:defRPr>
            </a:pPr>
            <a:endParaRPr lang="fr-FR"/>
          </a:p>
        </c:txPr>
        <c:crossAx val="2140959120"/>
        <c:crosses val="autoZero"/>
        <c:crossBetween val="midCat"/>
        <c:majorUnit val="10"/>
        <c:minorUnit val="5"/>
      </c:valAx>
      <c:spPr>
        <a:solidFill>
          <a:srgbClr val="CBCBCB"/>
        </a:solidFill>
        <a:ln w="3175" cap="flat">
          <a:solidFill>
            <a:srgbClr val="000000"/>
          </a:solidFill>
          <a:prstDash val="solid"/>
          <a:round/>
        </a:ln>
        <a:effectLst/>
      </c:spPr>
    </c:plotArea>
    <c:plotVisOnly val="1"/>
    <c:dispBlanksAs val="gap"/>
    <c:showDLblsOverMax val="1"/>
  </c:chart>
  <c:spPr>
    <a:noFill/>
    <a:ln>
      <a:noFill/>
    </a:ln>
    <a:effectLst/>
  </c:spPr>
  <c:printSettings>
    <c:headerFooter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c:style val="18"/>
  <c:chart>
    <c:title>
      <c:tx>
        <c:rich>
          <a:bodyPr rot="0"/>
          <a:lstStyle/>
          <a:p>
            <a:pPr lvl="0">
              <a:defRPr sz="1200" b="1" i="0" u="none" strike="noStrike">
                <a:solidFill>
                  <a:srgbClr val="000000"/>
                </a:solidFill>
                <a:effectLst/>
                <a:latin typeface="Arial"/>
              </a:defRPr>
            </a:pPr>
            <a:r>
              <a:rPr lang="fr-FR" sz="1200" b="1" i="0" u="none" strike="noStrike">
                <a:solidFill>
                  <a:srgbClr val="000000"/>
                </a:solidFill>
                <a:effectLst/>
                <a:latin typeface="Arial"/>
              </a:rPr>
              <a:t>Gauss des passes</a:t>
            </a:r>
          </a:p>
        </c:rich>
      </c:tx>
      <c:layout>
        <c:manualLayout>
          <c:xMode val="edge"/>
          <c:yMode val="edge"/>
          <c:x val="0.42031800000000002"/>
          <c:y val="5.0000000000000001E-3"/>
          <c:w val="0.15936400000000001"/>
          <c:h val="8.6664500000000005E-2"/>
        </c:manualLayout>
      </c:layout>
      <c:overlay val="1"/>
      <c:spPr>
        <a:noFill/>
        <a:effectLst/>
      </c:spPr>
    </c:title>
    <c:autoTitleDeleted val="0"/>
    <c:plotArea>
      <c:layout>
        <c:manualLayout>
          <c:layoutTarget val="inner"/>
          <c:xMode val="edge"/>
          <c:yMode val="edge"/>
          <c:x val="3.8549800000000002E-2"/>
          <c:y val="8.6664500000000005E-2"/>
          <c:w val="0.94799500000000003"/>
          <c:h val="0.84057199999999999"/>
        </c:manualLayout>
      </c:layout>
      <c:lineChart>
        <c:grouping val="standard"/>
        <c:varyColors val="0"/>
        <c:ser>
          <c:idx val="0"/>
          <c:order val="0"/>
          <c:tx>
            <c:v>Series2</c:v>
          </c:tx>
          <c:spPr>
            <a:ln w="12700" cap="flat">
              <a:solidFill>
                <a:srgbClr val="032ADD"/>
              </a:solidFill>
              <a:prstDash val="solid"/>
              <a:round/>
            </a:ln>
            <a:effectLst/>
          </c:spPr>
          <c:marker>
            <c:symbol val="square"/>
            <c:size val="3"/>
            <c:spPr>
              <a:solidFill>
                <a:srgbClr val="032ADD"/>
              </a:solidFill>
              <a:ln w="25400" cap="flat">
                <a:solidFill>
                  <a:srgbClr val="032ADD"/>
                </a:solidFill>
                <a:prstDash val="solid"/>
                <a:round/>
              </a:ln>
              <a:effectLst/>
            </c:spPr>
          </c:marker>
          <c:cat>
            <c:strLit>
              <c:ptCount val="37"/>
              <c:pt idx="0">
                <c:v>65</c:v>
              </c:pt>
              <c:pt idx="1">
                <c:v>66</c:v>
              </c:pt>
              <c:pt idx="2">
                <c:v>67</c:v>
              </c:pt>
              <c:pt idx="3">
                <c:v>68</c:v>
              </c:pt>
              <c:pt idx="4">
                <c:v>69</c:v>
              </c:pt>
              <c:pt idx="5">
                <c:v>70</c:v>
              </c:pt>
              <c:pt idx="6">
                <c:v>71</c:v>
              </c:pt>
              <c:pt idx="7">
                <c:v>72</c:v>
              </c:pt>
              <c:pt idx="8">
                <c:v>73</c:v>
              </c:pt>
              <c:pt idx="9">
                <c:v>74</c:v>
              </c:pt>
              <c:pt idx="10">
                <c:v>75</c:v>
              </c:pt>
              <c:pt idx="11">
                <c:v>76</c:v>
              </c:pt>
              <c:pt idx="12">
                <c:v>77</c:v>
              </c:pt>
              <c:pt idx="14">
                <c:v>78</c:v>
              </c:pt>
              <c:pt idx="15">
                <c:v>79</c:v>
              </c:pt>
              <c:pt idx="16">
                <c:v>80</c:v>
              </c:pt>
              <c:pt idx="17">
                <c:v>81</c:v>
              </c:pt>
              <c:pt idx="18">
                <c:v>82</c:v>
              </c:pt>
              <c:pt idx="19">
                <c:v>83</c:v>
              </c:pt>
              <c:pt idx="20">
                <c:v>84</c:v>
              </c:pt>
              <c:pt idx="21">
                <c:v>85</c:v>
              </c:pt>
              <c:pt idx="22">
                <c:v>86</c:v>
              </c:pt>
              <c:pt idx="23">
                <c:v>87</c:v>
              </c:pt>
              <c:pt idx="24">
                <c:v>88</c:v>
              </c:pt>
              <c:pt idx="25">
                <c:v>89</c:v>
              </c:pt>
              <c:pt idx="26">
                <c:v>90</c:v>
              </c:pt>
              <c:pt idx="27">
                <c:v>91</c:v>
              </c:pt>
              <c:pt idx="28">
                <c:v>92</c:v>
              </c:pt>
              <c:pt idx="29">
                <c:v>93</c:v>
              </c:pt>
              <c:pt idx="30">
                <c:v>94</c:v>
              </c:pt>
              <c:pt idx="31">
                <c:v>95</c:v>
              </c:pt>
              <c:pt idx="32">
                <c:v>96</c:v>
              </c:pt>
              <c:pt idx="33">
                <c:v>97</c:v>
              </c:pt>
              <c:pt idx="34">
                <c:v>98</c:v>
              </c:pt>
              <c:pt idx="35">
                <c:v>99</c:v>
              </c:pt>
              <c:pt idx="36">
                <c:v>100</c:v>
              </c:pt>
            </c:strLit>
          </c:cat>
          <c:val>
            <c:numRef>
              <c:f>'Pistolet libre'!$S$1:$S$37</c:f>
              <c:numCache>
                <c:formatCode>General</c:formatCode>
                <c:ptCount val="37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0</c:v>
                </c:pt>
                <c:pt idx="24">
                  <c:v>1</c:v>
                </c:pt>
                <c:pt idx="25">
                  <c:v>2</c:v>
                </c:pt>
                <c:pt idx="26">
                  <c:v>2</c:v>
                </c:pt>
                <c:pt idx="27">
                  <c:v>1</c:v>
                </c:pt>
                <c:pt idx="28">
                  <c:v>2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9FC-43A6-9EED-953322ABDF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5246912"/>
        <c:axId val="-2140417168"/>
      </c:lineChart>
      <c:catAx>
        <c:axId val="21452469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 cap="flat">
            <a:solidFill>
              <a:srgbClr val="000000"/>
            </a:solidFill>
            <a:prstDash val="solid"/>
            <a:round/>
          </a:ln>
        </c:spPr>
        <c:txPr>
          <a:bodyPr rot="0"/>
          <a:lstStyle/>
          <a:p>
            <a:pPr lvl="0">
              <a:defRPr sz="1000" b="0" i="0" u="none" strike="noStrike">
                <a:solidFill>
                  <a:srgbClr val="000000"/>
                </a:solidFill>
                <a:effectLst/>
                <a:latin typeface="Arial"/>
              </a:defRPr>
            </a:pPr>
            <a:endParaRPr lang="fr-FR"/>
          </a:p>
        </c:txPr>
        <c:crossAx val="-2140417168"/>
        <c:crosses val="autoZero"/>
        <c:auto val="1"/>
        <c:lblAlgn val="ctr"/>
        <c:lblOffset val="100"/>
        <c:noMultiLvlLbl val="1"/>
      </c:catAx>
      <c:valAx>
        <c:axId val="-2140417168"/>
        <c:scaling>
          <c:orientation val="minMax"/>
          <c:max val="20"/>
        </c:scaling>
        <c:delete val="0"/>
        <c:axPos val="l"/>
        <c:majorGridlines>
          <c:spPr>
            <a:ln w="12700" cap="flat">
              <a:solidFill>
                <a:srgbClr val="000000"/>
              </a:solidFill>
              <a:prstDash val="solid"/>
              <a:round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 cap="flat">
            <a:solidFill>
              <a:srgbClr val="000000"/>
            </a:solidFill>
            <a:prstDash val="solid"/>
            <a:round/>
          </a:ln>
        </c:spPr>
        <c:txPr>
          <a:bodyPr rot="0"/>
          <a:lstStyle/>
          <a:p>
            <a:pPr lvl="0">
              <a:defRPr sz="1000" b="0" i="0" u="none" strike="noStrike">
                <a:solidFill>
                  <a:srgbClr val="000000"/>
                </a:solidFill>
                <a:effectLst/>
                <a:latin typeface="Arial"/>
              </a:defRPr>
            </a:pPr>
            <a:endParaRPr lang="fr-FR"/>
          </a:p>
        </c:txPr>
        <c:crossAx val="2145246912"/>
        <c:crosses val="autoZero"/>
        <c:crossBetween val="midCat"/>
        <c:majorUnit val="2"/>
        <c:minorUnit val="1"/>
      </c:valAx>
      <c:spPr>
        <a:solidFill>
          <a:srgbClr val="CBCBCB"/>
        </a:solidFill>
        <a:ln w="3175" cap="flat">
          <a:solidFill>
            <a:srgbClr val="000000"/>
          </a:solidFill>
          <a:prstDash val="solid"/>
          <a:round/>
        </a:ln>
        <a:effectLst/>
      </c:spPr>
    </c:plotArea>
    <c:plotVisOnly val="1"/>
    <c:dispBlanksAs val="gap"/>
    <c:showDLblsOverMax val="1"/>
  </c:chart>
  <c:spPr>
    <a:noFill/>
    <a:ln>
      <a:noFill/>
    </a:ln>
    <a:effectLst/>
  </c:spPr>
  <c:printSettings>
    <c:headerFooter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c:style val="18"/>
  <c:chart>
    <c:title>
      <c:tx>
        <c:rich>
          <a:bodyPr rot="0"/>
          <a:lstStyle/>
          <a:p>
            <a:pPr lvl="0">
              <a:defRPr sz="1275" b="1" i="0" u="none" strike="noStrike">
                <a:solidFill>
                  <a:srgbClr val="000000"/>
                </a:solidFill>
                <a:effectLst/>
                <a:latin typeface="Arial"/>
              </a:defRPr>
            </a:pPr>
            <a:r>
              <a:rPr lang="fr-FR" sz="1275" b="1" i="0" u="none" strike="noStrike">
                <a:solidFill>
                  <a:srgbClr val="000000"/>
                </a:solidFill>
                <a:effectLst/>
                <a:latin typeface="Arial"/>
              </a:rPr>
              <a:t>Evolution des moyennes</a:t>
            </a:r>
          </a:p>
        </c:rich>
      </c:tx>
      <c:layout>
        <c:manualLayout>
          <c:xMode val="edge"/>
          <c:yMode val="edge"/>
          <c:x val="0.39750000000000002"/>
          <c:y val="5.0000000000000001E-3"/>
          <c:w val="0.20499999999999999"/>
          <c:h val="6.7320500000000005E-2"/>
        </c:manualLayout>
      </c:layout>
      <c:overlay val="1"/>
      <c:spPr>
        <a:noFill/>
        <a:effectLst/>
      </c:spPr>
    </c:title>
    <c:autoTitleDeleted val="0"/>
    <c:plotArea>
      <c:layout>
        <c:manualLayout>
          <c:layoutTarget val="inner"/>
          <c:xMode val="edge"/>
          <c:yMode val="edge"/>
          <c:x val="4.2548000000000002E-2"/>
          <c:y val="6.7320500000000005E-2"/>
          <c:w val="0.95677000000000001"/>
          <c:h val="0.58724900000000002"/>
        </c:manualLayout>
      </c:layout>
      <c:lineChart>
        <c:grouping val="standard"/>
        <c:varyColors val="0"/>
        <c:ser>
          <c:idx val="0"/>
          <c:order val="0"/>
          <c:tx>
            <c:strRef>
              <c:f>'Combiné 25m'!$N$1</c:f>
              <c:strCache>
                <c:ptCount val="1"/>
                <c:pt idx="0">
                  <c:v>Moyenne précision</c:v>
                </c:pt>
              </c:strCache>
            </c:strRef>
          </c:tx>
          <c:spPr>
            <a:ln w="12700" cap="flat">
              <a:solidFill>
                <a:srgbClr val="021CA1"/>
              </a:solidFill>
              <a:prstDash val="solid"/>
              <a:round/>
            </a:ln>
            <a:effectLst/>
          </c:spPr>
          <c:marker>
            <c:symbol val="diamond"/>
            <c:size val="3"/>
            <c:spPr>
              <a:solidFill>
                <a:srgbClr val="021CA1"/>
              </a:solidFill>
              <a:ln w="25400" cap="flat">
                <a:solidFill>
                  <a:srgbClr val="021CA1"/>
                </a:solidFill>
                <a:prstDash val="solid"/>
                <a:round/>
              </a:ln>
              <a:effectLst/>
            </c:spPr>
          </c:marker>
          <c:cat>
            <c:numRef>
              <c:f>'Combiné 25m'!$A$2:$A$9</c:f>
              <c:numCache>
                <c:formatCode>dd\.mm\.yyyy</c:formatCode>
                <c:ptCount val="8"/>
                <c:pt idx="0">
                  <c:v>42374</c:v>
                </c:pt>
                <c:pt idx="1">
                  <c:v>42410</c:v>
                </c:pt>
              </c:numCache>
            </c:numRef>
          </c:cat>
          <c:val>
            <c:numRef>
              <c:f>'Combiné 25m'!$N$2:$N$9</c:f>
              <c:numCache>
                <c:formatCode>General</c:formatCode>
                <c:ptCount val="8"/>
                <c:pt idx="0">
                  <c:v>9.4666666666666668</c:v>
                </c:pt>
                <c:pt idx="1">
                  <c:v>9.4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F26-4B5B-A516-AD5A6966996B}"/>
            </c:ext>
          </c:extLst>
        </c:ser>
        <c:ser>
          <c:idx val="1"/>
          <c:order val="1"/>
          <c:tx>
            <c:strRef>
              <c:f>'Combiné 25m'!$O$1</c:f>
              <c:strCache>
                <c:ptCount val="1"/>
                <c:pt idx="0">
                  <c:v>Moyenne vitesse</c:v>
                </c:pt>
              </c:strCache>
            </c:strRef>
          </c:tx>
          <c:spPr>
            <a:ln w="12700" cap="flat">
              <a:solidFill>
                <a:srgbClr val="F73096"/>
              </a:solidFill>
              <a:prstDash val="solid"/>
              <a:round/>
            </a:ln>
            <a:effectLst/>
          </c:spPr>
          <c:marker>
            <c:symbol val="square"/>
            <c:size val="3"/>
            <c:spPr>
              <a:solidFill>
                <a:srgbClr val="F73096"/>
              </a:solidFill>
              <a:ln w="25400" cap="flat">
                <a:solidFill>
                  <a:srgbClr val="F73096"/>
                </a:solidFill>
                <a:prstDash val="solid"/>
                <a:round/>
              </a:ln>
              <a:effectLst/>
            </c:spPr>
          </c:marker>
          <c:cat>
            <c:numRef>
              <c:f>'Combiné 25m'!$A$2:$A$9</c:f>
              <c:numCache>
                <c:formatCode>dd\.mm\.yyyy</c:formatCode>
                <c:ptCount val="8"/>
                <c:pt idx="0">
                  <c:v>42374</c:v>
                </c:pt>
                <c:pt idx="1">
                  <c:v>42410</c:v>
                </c:pt>
              </c:numCache>
            </c:numRef>
          </c:cat>
          <c:val>
            <c:numRef>
              <c:f>'Combiné 25m'!$O$2:$O$9</c:f>
              <c:numCache>
                <c:formatCode>General</c:formatCode>
                <c:ptCount val="8"/>
                <c:pt idx="0">
                  <c:v>9.1666666666666661</c:v>
                </c:pt>
                <c:pt idx="1">
                  <c:v>9.1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F26-4B5B-A516-AD5A696699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091220384"/>
        <c:axId val="-2115089744"/>
      </c:lineChart>
      <c:catAx>
        <c:axId val="-2091220384"/>
        <c:scaling>
          <c:orientation val="minMax"/>
        </c:scaling>
        <c:delete val="0"/>
        <c:axPos val="b"/>
        <c:numFmt formatCode="dd\.mm\.yyyy" sourceLinked="1"/>
        <c:majorTickMark val="out"/>
        <c:minorTickMark val="none"/>
        <c:tickLblPos val="low"/>
        <c:spPr>
          <a:ln w="3175" cap="flat">
            <a:solidFill>
              <a:srgbClr val="000000"/>
            </a:solidFill>
            <a:prstDash val="solid"/>
            <a:round/>
          </a:ln>
        </c:spPr>
        <c:txPr>
          <a:bodyPr rot="-5400000" vert="horz"/>
          <a:lstStyle/>
          <a:p>
            <a:pPr lvl="0">
              <a:defRPr sz="1000" b="0" i="0" u="none" strike="noStrike">
                <a:solidFill>
                  <a:srgbClr val="000000"/>
                </a:solidFill>
                <a:effectLst/>
                <a:latin typeface="Arial"/>
              </a:defRPr>
            </a:pPr>
            <a:endParaRPr lang="fr-FR"/>
          </a:p>
        </c:txPr>
        <c:crossAx val="-2115089744"/>
        <c:crosses val="autoZero"/>
        <c:auto val="0"/>
        <c:lblAlgn val="ctr"/>
        <c:lblOffset val="100"/>
        <c:noMultiLvlLbl val="1"/>
      </c:catAx>
      <c:valAx>
        <c:axId val="-2115089744"/>
        <c:scaling>
          <c:orientation val="minMax"/>
          <c:max val="10"/>
          <c:min val="8"/>
        </c:scaling>
        <c:delete val="0"/>
        <c:axPos val="l"/>
        <c:majorGridlines>
          <c:spPr>
            <a:ln w="12700" cap="flat">
              <a:solidFill>
                <a:srgbClr val="000000"/>
              </a:solidFill>
              <a:prstDash val="solid"/>
              <a:round/>
            </a:ln>
          </c:spPr>
        </c:majorGridlines>
        <c:numFmt formatCode="0.0" sourceLinked="0"/>
        <c:majorTickMark val="none"/>
        <c:minorTickMark val="none"/>
        <c:tickLblPos val="nextTo"/>
        <c:spPr>
          <a:ln w="3175" cap="flat">
            <a:solidFill>
              <a:srgbClr val="000000"/>
            </a:solidFill>
            <a:prstDash val="solid"/>
            <a:round/>
          </a:ln>
        </c:spPr>
        <c:txPr>
          <a:bodyPr rot="0"/>
          <a:lstStyle/>
          <a:p>
            <a:pPr lvl="0">
              <a:defRPr sz="1000" b="0" i="0" u="none" strike="noStrike">
                <a:solidFill>
                  <a:srgbClr val="000000"/>
                </a:solidFill>
                <a:effectLst/>
                <a:latin typeface="Arial"/>
              </a:defRPr>
            </a:pPr>
            <a:endParaRPr lang="fr-FR"/>
          </a:p>
        </c:txPr>
        <c:crossAx val="-2091220384"/>
        <c:crosses val="autoZero"/>
        <c:crossBetween val="midCat"/>
        <c:majorUnit val="0.2"/>
        <c:minorUnit val="0.1"/>
      </c:valAx>
      <c:spPr>
        <a:solidFill>
          <a:srgbClr val="CBCBCB"/>
        </a:solidFill>
        <a:ln w="3175" cap="flat">
          <a:solidFill>
            <a:srgbClr val="000000"/>
          </a:solidFill>
          <a:prstDash val="solid"/>
          <a:round/>
        </a:ln>
        <a:effectLst/>
      </c:spPr>
    </c:plotArea>
    <c:legend>
      <c:legendPos val="b"/>
      <c:layout>
        <c:manualLayout>
          <c:xMode val="edge"/>
          <c:yMode val="edge"/>
          <c:x val="0.36435337431431902"/>
          <c:y val="0.87744977792216905"/>
          <c:w val="0.18515499999999999"/>
          <c:h val="7.5221200000000002E-2"/>
        </c:manualLayout>
      </c:layout>
      <c:overlay val="1"/>
      <c:spPr>
        <a:solidFill>
          <a:srgbClr val="FFFFFF"/>
        </a:solidFill>
        <a:ln w="3175" cap="flat">
          <a:solidFill>
            <a:srgbClr val="000000"/>
          </a:solidFill>
          <a:prstDash val="solid"/>
          <a:round/>
        </a:ln>
        <a:effectLst/>
      </c:spPr>
      <c:txPr>
        <a:bodyPr/>
        <a:lstStyle/>
        <a:p>
          <a:pPr lvl="0">
            <a:defRPr sz="1100" b="0" i="0" u="none" strike="noStrike">
              <a:solidFill>
                <a:srgbClr val="000000"/>
              </a:solidFill>
              <a:effectLst/>
              <a:latin typeface="Arial"/>
            </a:defRPr>
          </a:pPr>
          <a:endParaRPr lang="fr-FR"/>
        </a:p>
      </c:txPr>
    </c:legend>
    <c:plotVisOnly val="1"/>
    <c:dispBlanksAs val="gap"/>
    <c:showDLblsOverMax val="1"/>
  </c:chart>
  <c:spPr>
    <a:noFill/>
    <a:ln>
      <a:noFill/>
    </a:ln>
    <a:effectLst/>
  </c:spPr>
  <c:printSettings>
    <c:headerFooter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c:style val="18"/>
  <c:chart>
    <c:title>
      <c:tx>
        <c:rich>
          <a:bodyPr rot="0"/>
          <a:lstStyle/>
          <a:p>
            <a:pPr lvl="0">
              <a:defRPr sz="950" b="1" i="0" u="none" strike="noStrike">
                <a:solidFill>
                  <a:srgbClr val="000000"/>
                </a:solidFill>
                <a:effectLst/>
                <a:latin typeface="Arial"/>
              </a:defRPr>
            </a:pPr>
            <a:r>
              <a:rPr lang="fr-FR" sz="950" b="1" i="0" u="none" strike="noStrike">
                <a:solidFill>
                  <a:srgbClr val="000000"/>
                </a:solidFill>
                <a:effectLst/>
                <a:latin typeface="Arial"/>
              </a:rPr>
              <a:t>Evolution des moyennes</a:t>
            </a:r>
          </a:p>
        </c:rich>
      </c:tx>
      <c:layout>
        <c:manualLayout>
          <c:xMode val="edge"/>
          <c:yMode val="edge"/>
          <c:x val="0.42605100000000001"/>
          <c:y val="5.0000000000000001E-3"/>
          <c:w val="0.147899"/>
          <c:h val="5.2722900000000003E-2"/>
        </c:manualLayout>
      </c:layout>
      <c:overlay val="1"/>
      <c:spPr>
        <a:noFill/>
        <a:effectLst/>
      </c:spPr>
    </c:title>
    <c:autoTitleDeleted val="0"/>
    <c:plotArea>
      <c:layout>
        <c:manualLayout>
          <c:layoutTarget val="inner"/>
          <c:xMode val="edge"/>
          <c:yMode val="edge"/>
          <c:x val="4.9640900000000002E-2"/>
          <c:y val="5.2722900000000003E-2"/>
          <c:w val="0.94491199999999997"/>
          <c:h val="0.64153300000000002"/>
        </c:manualLayout>
      </c:layout>
      <c:lineChart>
        <c:grouping val="standard"/>
        <c:varyColors val="0"/>
        <c:ser>
          <c:idx val="0"/>
          <c:order val="0"/>
          <c:tx>
            <c:strRef>
              <c:f>Standard!$O$1</c:f>
              <c:strCache>
                <c:ptCount val="1"/>
                <c:pt idx="0">
                  <c:v>Moyenne 150"</c:v>
                </c:pt>
              </c:strCache>
            </c:strRef>
          </c:tx>
          <c:spPr>
            <a:ln w="12700" cap="flat">
              <a:solidFill>
                <a:srgbClr val="021CA1"/>
              </a:solidFill>
              <a:prstDash val="solid"/>
              <a:round/>
            </a:ln>
            <a:effectLst/>
          </c:spPr>
          <c:marker>
            <c:symbol val="diamond"/>
            <c:size val="3"/>
            <c:spPr>
              <a:solidFill>
                <a:srgbClr val="021CA1"/>
              </a:solidFill>
              <a:ln w="25400" cap="flat">
                <a:solidFill>
                  <a:srgbClr val="021CA1"/>
                </a:solidFill>
                <a:prstDash val="solid"/>
                <a:round/>
              </a:ln>
              <a:effectLst/>
            </c:spPr>
          </c:marker>
          <c:cat>
            <c:numRef>
              <c:f>Standard!$A$2:$A$11</c:f>
              <c:numCache>
                <c:formatCode>m/d/yyyy</c:formatCode>
                <c:ptCount val="10"/>
                <c:pt idx="0">
                  <c:v>42374</c:v>
                </c:pt>
                <c:pt idx="1">
                  <c:v>42422</c:v>
                </c:pt>
              </c:numCache>
            </c:numRef>
          </c:cat>
          <c:val>
            <c:numRef>
              <c:f>Standard!$O$2:$O$11</c:f>
              <c:numCache>
                <c:formatCode>0.0000</c:formatCode>
                <c:ptCount val="10"/>
                <c:pt idx="0">
                  <c:v>9.4</c:v>
                </c:pt>
                <c:pt idx="1">
                  <c:v>8.9499999999999993</c:v>
                </c:pt>
                <c:pt idx="2">
                  <c:v>8.9</c:v>
                </c:pt>
                <c:pt idx="3">
                  <c:v>8.9</c:v>
                </c:pt>
                <c:pt idx="4">
                  <c:v>8.9</c:v>
                </c:pt>
                <c:pt idx="5">
                  <c:v>8.9</c:v>
                </c:pt>
                <c:pt idx="6">
                  <c:v>8.9</c:v>
                </c:pt>
                <c:pt idx="7">
                  <c:v>8.9</c:v>
                </c:pt>
                <c:pt idx="8">
                  <c:v>8.9</c:v>
                </c:pt>
                <c:pt idx="9">
                  <c:v>8.9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574-43C5-BDCD-AAF676B17D80}"/>
            </c:ext>
          </c:extLst>
        </c:ser>
        <c:ser>
          <c:idx val="1"/>
          <c:order val="1"/>
          <c:tx>
            <c:strRef>
              <c:f>Standard!$P$1</c:f>
              <c:strCache>
                <c:ptCount val="1"/>
                <c:pt idx="0">
                  <c:v>Moyenne 20"</c:v>
                </c:pt>
              </c:strCache>
            </c:strRef>
          </c:tx>
          <c:spPr>
            <a:ln w="12700" cap="flat">
              <a:solidFill>
                <a:srgbClr val="F73096"/>
              </a:solidFill>
              <a:prstDash val="solid"/>
              <a:round/>
            </a:ln>
            <a:effectLst/>
          </c:spPr>
          <c:marker>
            <c:symbol val="square"/>
            <c:size val="3"/>
            <c:spPr>
              <a:solidFill>
                <a:srgbClr val="F73096"/>
              </a:solidFill>
              <a:ln w="25400" cap="flat">
                <a:solidFill>
                  <a:srgbClr val="F73096"/>
                </a:solidFill>
                <a:prstDash val="solid"/>
                <a:round/>
              </a:ln>
              <a:effectLst/>
            </c:spPr>
          </c:marker>
          <c:cat>
            <c:numRef>
              <c:f>Standard!$A$2:$A$11</c:f>
              <c:numCache>
                <c:formatCode>m/d/yyyy</c:formatCode>
                <c:ptCount val="10"/>
                <c:pt idx="0">
                  <c:v>42374</c:v>
                </c:pt>
                <c:pt idx="1">
                  <c:v>42422</c:v>
                </c:pt>
              </c:numCache>
            </c:numRef>
          </c:cat>
          <c:val>
            <c:numRef>
              <c:f>Standard!$P$2:$P$11</c:f>
              <c:numCache>
                <c:formatCode>0.0000</c:formatCode>
                <c:ptCount val="10"/>
                <c:pt idx="0">
                  <c:v>9.15</c:v>
                </c:pt>
                <c:pt idx="1">
                  <c:v>9.1999999999999993</c:v>
                </c:pt>
                <c:pt idx="2">
                  <c:v>8.9</c:v>
                </c:pt>
                <c:pt idx="3">
                  <c:v>8.9</c:v>
                </c:pt>
                <c:pt idx="4">
                  <c:v>8.9</c:v>
                </c:pt>
                <c:pt idx="5">
                  <c:v>8.9</c:v>
                </c:pt>
                <c:pt idx="6">
                  <c:v>8.9</c:v>
                </c:pt>
                <c:pt idx="7">
                  <c:v>8.9</c:v>
                </c:pt>
                <c:pt idx="8">
                  <c:v>8.9</c:v>
                </c:pt>
                <c:pt idx="9">
                  <c:v>8.9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574-43C5-BDCD-AAF676B17D80}"/>
            </c:ext>
          </c:extLst>
        </c:ser>
        <c:ser>
          <c:idx val="2"/>
          <c:order val="2"/>
          <c:tx>
            <c:strRef>
              <c:f>Standard!$Q$1</c:f>
              <c:strCache>
                <c:ptCount val="1"/>
                <c:pt idx="0">
                  <c:v>Moyenne 10"</c:v>
                </c:pt>
              </c:strCache>
            </c:strRef>
          </c:tx>
          <c:spPr>
            <a:ln w="12700" cap="flat">
              <a:solidFill>
                <a:srgbClr val="FDF200"/>
              </a:solidFill>
              <a:prstDash val="solid"/>
              <a:round/>
            </a:ln>
            <a:effectLst/>
          </c:spPr>
          <c:marker>
            <c:symbol val="triangle"/>
            <c:size val="3"/>
            <c:spPr>
              <a:solidFill>
                <a:srgbClr val="FDF200"/>
              </a:solidFill>
              <a:ln w="25400" cap="flat">
                <a:solidFill>
                  <a:srgbClr val="FDF200"/>
                </a:solidFill>
                <a:prstDash val="solid"/>
                <a:round/>
              </a:ln>
              <a:effectLst/>
            </c:spPr>
          </c:marker>
          <c:cat>
            <c:numRef>
              <c:f>Standard!$A$2:$A$11</c:f>
              <c:numCache>
                <c:formatCode>m/d/yyyy</c:formatCode>
                <c:ptCount val="10"/>
                <c:pt idx="0">
                  <c:v>42374</c:v>
                </c:pt>
                <c:pt idx="1">
                  <c:v>42422</c:v>
                </c:pt>
              </c:numCache>
            </c:numRef>
          </c:cat>
          <c:val>
            <c:numRef>
              <c:f>Standard!$Q$2:$Q$11</c:f>
              <c:numCache>
                <c:formatCode>0.0000</c:formatCode>
                <c:ptCount val="10"/>
                <c:pt idx="0">
                  <c:v>9.5500000000000007</c:v>
                </c:pt>
                <c:pt idx="1">
                  <c:v>8.85</c:v>
                </c:pt>
                <c:pt idx="2">
                  <c:v>8.9</c:v>
                </c:pt>
                <c:pt idx="3">
                  <c:v>8.9</c:v>
                </c:pt>
                <c:pt idx="4">
                  <c:v>8.9</c:v>
                </c:pt>
                <c:pt idx="5">
                  <c:v>8.9</c:v>
                </c:pt>
                <c:pt idx="6">
                  <c:v>8.9</c:v>
                </c:pt>
                <c:pt idx="7">
                  <c:v>8.9</c:v>
                </c:pt>
                <c:pt idx="8">
                  <c:v>8.9</c:v>
                </c:pt>
                <c:pt idx="9">
                  <c:v>8.9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574-43C5-BDCD-AAF676B17D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093039136"/>
        <c:axId val="-2090961152"/>
      </c:lineChart>
      <c:catAx>
        <c:axId val="-209303913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low"/>
        <c:spPr>
          <a:ln w="3175" cap="flat">
            <a:solidFill>
              <a:srgbClr val="000000"/>
            </a:solidFill>
            <a:prstDash val="solid"/>
            <a:round/>
          </a:ln>
        </c:spPr>
        <c:txPr>
          <a:bodyPr rot="-5400000" vert="horz"/>
          <a:lstStyle/>
          <a:p>
            <a:pPr lvl="0">
              <a:defRPr sz="800" b="0" i="0" u="none" strike="noStrike">
                <a:solidFill>
                  <a:srgbClr val="000000"/>
                </a:solidFill>
                <a:effectLst/>
                <a:latin typeface="Arial"/>
              </a:defRPr>
            </a:pPr>
            <a:endParaRPr lang="fr-FR"/>
          </a:p>
        </c:txPr>
        <c:crossAx val="-2090961152"/>
        <c:crosses val="autoZero"/>
        <c:auto val="0"/>
        <c:lblAlgn val="ctr"/>
        <c:lblOffset val="100"/>
        <c:noMultiLvlLbl val="1"/>
      </c:catAx>
      <c:valAx>
        <c:axId val="-2090961152"/>
        <c:scaling>
          <c:orientation val="minMax"/>
          <c:max val="9.5"/>
          <c:min val="8.5"/>
        </c:scaling>
        <c:delete val="0"/>
        <c:axPos val="l"/>
        <c:majorGridlines>
          <c:spPr>
            <a:ln w="12700" cap="flat">
              <a:solidFill>
                <a:srgbClr val="000000"/>
              </a:solidFill>
              <a:prstDash val="solid"/>
              <a:round/>
            </a:ln>
          </c:spPr>
        </c:majorGridlines>
        <c:numFmt formatCode="0.0000" sourceLinked="1"/>
        <c:majorTickMark val="out"/>
        <c:minorTickMark val="none"/>
        <c:tickLblPos val="nextTo"/>
        <c:spPr>
          <a:ln w="3175" cap="flat">
            <a:solidFill>
              <a:srgbClr val="000000"/>
            </a:solidFill>
            <a:prstDash val="solid"/>
            <a:round/>
          </a:ln>
        </c:spPr>
        <c:txPr>
          <a:bodyPr rot="0"/>
          <a:lstStyle/>
          <a:p>
            <a:pPr lvl="0">
              <a:defRPr sz="800" b="0" i="0" u="none" strike="noStrike">
                <a:solidFill>
                  <a:srgbClr val="000000"/>
                </a:solidFill>
                <a:effectLst/>
                <a:latin typeface="Arial"/>
              </a:defRPr>
            </a:pPr>
            <a:endParaRPr lang="fr-FR"/>
          </a:p>
        </c:txPr>
        <c:crossAx val="-2093039136"/>
        <c:crosses val="autoZero"/>
        <c:crossBetween val="midCat"/>
        <c:majorUnit val="0.1"/>
        <c:minorUnit val="0.05"/>
      </c:valAx>
      <c:spPr>
        <a:solidFill>
          <a:srgbClr val="CBCBCB"/>
        </a:solidFill>
        <a:ln w="3175" cap="flat">
          <a:solidFill>
            <a:srgbClr val="000000"/>
          </a:solidFill>
          <a:prstDash val="solid"/>
          <a:round/>
        </a:ln>
        <a:effectLst/>
      </c:spPr>
    </c:plotArea>
    <c:legend>
      <c:legendPos val="b"/>
      <c:layout>
        <c:manualLayout>
          <c:xMode val="edge"/>
          <c:yMode val="edge"/>
          <c:x val="0.45615083627691499"/>
          <c:y val="0.85740349516610304"/>
          <c:w val="0.152647"/>
          <c:h val="0.100045"/>
        </c:manualLayout>
      </c:layout>
      <c:overlay val="1"/>
      <c:spPr>
        <a:solidFill>
          <a:srgbClr val="FFFFFF"/>
        </a:solidFill>
        <a:ln w="3175" cap="flat">
          <a:solidFill>
            <a:srgbClr val="000000"/>
          </a:solidFill>
          <a:prstDash val="solid"/>
          <a:round/>
        </a:ln>
        <a:effectLst/>
      </c:spPr>
      <c:txPr>
        <a:bodyPr/>
        <a:lstStyle/>
        <a:p>
          <a:pPr lvl="0">
            <a:defRPr sz="1010" b="0" i="0" u="none" strike="noStrike">
              <a:solidFill>
                <a:srgbClr val="000000"/>
              </a:solidFill>
              <a:effectLst/>
              <a:latin typeface="Arial"/>
            </a:defRPr>
          </a:pPr>
          <a:endParaRPr lang="fr-FR"/>
        </a:p>
      </c:txPr>
    </c:legend>
    <c:plotVisOnly val="1"/>
    <c:dispBlanksAs val="gap"/>
    <c:showDLblsOverMax val="1"/>
  </c:chart>
  <c:spPr>
    <a:noFill/>
    <a:ln>
      <a:noFill/>
    </a:ln>
    <a:effectLst/>
  </c:spPr>
  <c:printSettings>
    <c:headerFooter/>
    <c:pageMargins b="1" l="0.75" r="0.75" t="1" header="0.5" footer="0.5"/>
    <c:pageSetup/>
  </c:printSettings>
</c:chartSpace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514350</xdr:colOff>
      <xdr:row>5</xdr:row>
      <xdr:rowOff>9525</xdr:rowOff>
    </xdr:from>
    <xdr:ext cx="8763000" cy="5867400"/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5619C5EF-25DB-4294-948B-7862EFC70CA3}"/>
            </a:ext>
          </a:extLst>
        </xdr:cNvPr>
        <xdr:cNvSpPr txBox="1"/>
      </xdr:nvSpPr>
      <xdr:spPr>
        <a:xfrm>
          <a:off x="1581150" y="962025"/>
          <a:ext cx="8763000" cy="5867400"/>
        </a:xfrm>
        <a:prstGeom prst="rect">
          <a:avLst/>
        </a:prstGeom>
        <a:solidFill>
          <a:schemeClr val="accent2"/>
        </a:solidFill>
        <a:ln w="12700" cap="flat">
          <a:noFill/>
          <a:miter lim="400000"/>
        </a:ln>
        <a:effectLst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xdr:style>
      <xdr:txBody>
        <a:bodyPr rot="0" spcFirstLastPara="1" vertOverflow="clip" horzOverflow="clip" vert="horz" wrap="square" lIns="50800" tIns="50800" rIns="50800" bIns="50800" numCol="1" spcCol="38100" rtlCol="0" anchor="t">
          <a:noAutofit/>
        </a:bodyPr>
        <a:lstStyle/>
        <a:p>
          <a:pPr marL="0" marR="0" indent="0" algn="ctr" defTabSz="457200" rtl="0" fontAlgn="auto" latinLnBrk="1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r>
            <a:rPr kumimoji="0" lang="fr-CH" sz="3600" b="0" i="0" u="none" strike="noStrike" cap="none" spc="0" normalizeH="0" baseline="0">
              <a:ln>
                <a:noFill/>
              </a:ln>
              <a:solidFill>
                <a:schemeClr val="bg1"/>
              </a:solidFill>
              <a:effectLst/>
              <a:uFillTx/>
              <a:latin typeface="+mn-lt"/>
              <a:ea typeface="+mn-ea"/>
              <a:cs typeface="+mn-cs"/>
              <a:sym typeface="Helvetica"/>
            </a:rPr>
            <a:t>Insérer vos résultats sur les pages jointes:</a:t>
          </a:r>
        </a:p>
        <a:p>
          <a:pPr marL="0" marR="0" indent="0" algn="l" defTabSz="457200" rtl="0" fontAlgn="auto" latinLnBrk="1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endParaRPr kumimoji="0" lang="fr-CH" sz="3600" b="0" i="0" u="none" strike="noStrike" cap="none" spc="0" normalizeH="0" baseline="0">
            <a:ln>
              <a:noFill/>
            </a:ln>
            <a:solidFill>
              <a:schemeClr val="bg1"/>
            </a:solidFill>
            <a:effectLst/>
            <a:uFillTx/>
            <a:latin typeface="+mn-lt"/>
            <a:ea typeface="+mn-ea"/>
            <a:cs typeface="+mn-cs"/>
            <a:sym typeface="Helvetica"/>
          </a:endParaRPr>
        </a:p>
        <a:p>
          <a:pPr marL="0" marR="0" indent="0" algn="l" defTabSz="457200" rtl="0" fontAlgn="auto" latinLnBrk="1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r>
            <a:rPr kumimoji="0" lang="fr-CH" sz="3600" b="0" i="0" u="none" strike="noStrike" cap="none" spc="0" normalizeH="0" baseline="0">
              <a:ln>
                <a:noFill/>
              </a:ln>
              <a:solidFill>
                <a:schemeClr val="bg1"/>
              </a:solidFill>
              <a:effectLst/>
              <a:uFillTx/>
              <a:latin typeface="+mn-lt"/>
              <a:ea typeface="+mn-ea"/>
              <a:cs typeface="+mn-cs"/>
              <a:sym typeface="Helvetica"/>
            </a:rPr>
            <a:t>  - lors que chacun de vos entrainements</a:t>
          </a:r>
        </a:p>
        <a:p>
          <a:pPr marL="0" marR="0" indent="0" algn="l" defTabSz="457200" rtl="0" fontAlgn="auto" latinLnBrk="1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r>
            <a:rPr kumimoji="0" lang="fr-CH" sz="3600" b="0" i="0" u="none" strike="noStrike" cap="none" spc="0" normalizeH="0" baseline="0">
              <a:ln>
                <a:noFill/>
              </a:ln>
              <a:solidFill>
                <a:schemeClr val="bg1"/>
              </a:solidFill>
              <a:effectLst/>
              <a:uFillTx/>
              <a:latin typeface="+mn-lt"/>
              <a:ea typeface="+mn-ea"/>
              <a:cs typeface="+mn-cs"/>
              <a:sym typeface="Helvetica"/>
            </a:rPr>
            <a:t>  - pour chaque discipline de tir.</a:t>
          </a:r>
        </a:p>
        <a:p>
          <a:pPr marL="0" marR="0" indent="0" algn="l" defTabSz="457200" rtl="0" fontAlgn="auto" latinLnBrk="1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endParaRPr kumimoji="0" lang="fr-CH" sz="3600" b="0" i="0" u="none" strike="noStrike" cap="none" spc="0" normalizeH="0" baseline="0">
            <a:ln>
              <a:noFill/>
            </a:ln>
            <a:solidFill>
              <a:schemeClr val="bg1"/>
            </a:solidFill>
            <a:effectLst/>
            <a:uFillTx/>
            <a:latin typeface="+mn-lt"/>
            <a:ea typeface="+mn-ea"/>
            <a:cs typeface="+mn-cs"/>
            <a:sym typeface="Helvetica"/>
          </a:endParaRPr>
        </a:p>
        <a:p>
          <a:pPr marL="0" marR="0" indent="0" algn="ctr" defTabSz="457200" rtl="0" fontAlgn="auto" latinLnBrk="1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r>
            <a:rPr kumimoji="0" lang="fr-CH" sz="3600" b="0" i="0" u="none" strike="noStrike" cap="none" spc="0" normalizeH="0" baseline="0">
              <a:ln>
                <a:noFill/>
              </a:ln>
              <a:solidFill>
                <a:schemeClr val="bg1"/>
              </a:solidFill>
              <a:effectLst/>
              <a:uFillTx/>
              <a:latin typeface="+mn-lt"/>
              <a:ea typeface="+mn-ea"/>
              <a:cs typeface="+mn-cs"/>
              <a:sym typeface="Helvetica"/>
            </a:rPr>
            <a:t>De cette manière il sera ainsi possible de suivre de près votre progression.</a:t>
          </a:r>
        </a:p>
        <a:p>
          <a:pPr marL="0" marR="0" indent="0" algn="l" defTabSz="457200" rtl="0" fontAlgn="auto" latinLnBrk="1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endParaRPr kumimoji="0" lang="fr-CH" sz="3600" b="0" i="0" u="none" strike="noStrike" cap="none" spc="0" normalizeH="0" baseline="0">
            <a:ln>
              <a:noFill/>
            </a:ln>
            <a:solidFill>
              <a:schemeClr val="bg1"/>
            </a:solidFill>
            <a:effectLst/>
            <a:uFillTx/>
            <a:latin typeface="+mn-lt"/>
            <a:ea typeface="+mn-ea"/>
            <a:cs typeface="+mn-cs"/>
            <a:sym typeface="Helvetica"/>
          </a:endParaRPr>
        </a:p>
        <a:p>
          <a:pPr marL="0" marR="0" indent="0" algn="ctr" defTabSz="457200" rtl="0" fontAlgn="auto" latinLnBrk="1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r>
            <a:rPr kumimoji="0" lang="fr-CH" sz="3600" b="0" i="0" u="none" strike="noStrike" cap="none" spc="0" normalizeH="0" baseline="0">
              <a:ln>
                <a:noFill/>
              </a:ln>
              <a:solidFill>
                <a:schemeClr val="bg1"/>
              </a:solidFill>
              <a:effectLst/>
              <a:uFillTx/>
              <a:latin typeface="+mn-lt"/>
              <a:ea typeface="+mn-ea"/>
              <a:cs typeface="+mn-cs"/>
              <a:sym typeface="Helvetica"/>
            </a:rPr>
            <a:t>Copie de la présent sera remise chaque  mois par mail à l'entraineur cantonal. </a:t>
          </a:r>
        </a:p>
        <a:p>
          <a:pPr marL="0" marR="0" indent="0" algn="l" defTabSz="457200" rtl="0" fontAlgn="auto" latinLnBrk="1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endParaRPr kumimoji="0" lang="fr-CH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endParaRPr>
        </a:p>
        <a:p>
          <a:pPr marL="0" marR="0" indent="0" algn="l" defTabSz="457200" rtl="0" fontAlgn="auto" latinLnBrk="1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endParaRPr kumimoji="0" lang="fr-CH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287883</xdr:colOff>
      <xdr:row>26</xdr:row>
      <xdr:rowOff>52428</xdr:rowOff>
    </xdr:from>
    <xdr:to>
      <xdr:col>10</xdr:col>
      <xdr:colOff>36121</xdr:colOff>
      <xdr:row>44</xdr:row>
      <xdr:rowOff>29112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291839</xdr:colOff>
      <xdr:row>0</xdr:row>
      <xdr:rowOff>9140</xdr:rowOff>
    </xdr:from>
    <xdr:to>
      <xdr:col>10</xdr:col>
      <xdr:colOff>61630</xdr:colOff>
      <xdr:row>22</xdr:row>
      <xdr:rowOff>139700</xdr:rowOff>
    </xdr:to>
    <xdr:graphicFrame macro="">
      <xdr:nvGraphicFramePr>
        <xdr:cNvPr id="3" name="Chart 3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39427</xdr:colOff>
      <xdr:row>0</xdr:row>
      <xdr:rowOff>8867</xdr:rowOff>
    </xdr:from>
    <xdr:to>
      <xdr:col>8</xdr:col>
      <xdr:colOff>404634</xdr:colOff>
      <xdr:row>26</xdr:row>
      <xdr:rowOff>151664</xdr:rowOff>
    </xdr:to>
    <xdr:graphicFrame macro="">
      <xdr:nvGraphicFramePr>
        <xdr:cNvPr id="5" name="Chart 5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34</xdr:row>
      <xdr:rowOff>162840</xdr:rowOff>
    </xdr:from>
    <xdr:to>
      <xdr:col>8</xdr:col>
      <xdr:colOff>218138</xdr:colOff>
      <xdr:row>56</xdr:row>
      <xdr:rowOff>88724</xdr:rowOff>
    </xdr:to>
    <xdr:graphicFrame macro="">
      <xdr:nvGraphicFramePr>
        <xdr:cNvPr id="6" name="Chart 6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12079</xdr:colOff>
      <xdr:row>41</xdr:row>
      <xdr:rowOff>48623</xdr:rowOff>
    </xdr:from>
    <xdr:to>
      <xdr:col>15</xdr:col>
      <xdr:colOff>621937</xdr:colOff>
      <xdr:row>73</xdr:row>
      <xdr:rowOff>139912</xdr:rowOff>
    </xdr:to>
    <xdr:graphicFrame macro="">
      <xdr:nvGraphicFramePr>
        <xdr:cNvPr id="8" name="Chart 8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183356</xdr:colOff>
      <xdr:row>40</xdr:row>
      <xdr:rowOff>94660</xdr:rowOff>
    </xdr:from>
    <xdr:to>
      <xdr:col>17</xdr:col>
      <xdr:colOff>786400</xdr:colOff>
      <xdr:row>72</xdr:row>
      <xdr:rowOff>101186</xdr:rowOff>
    </xdr:to>
    <xdr:graphicFrame macro="">
      <xdr:nvGraphicFramePr>
        <xdr:cNvPr id="10" name="Chart 10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DB375F-28F7-40E7-B610-85CA65C4C4F3}">
  <dimension ref="A1"/>
  <sheetViews>
    <sheetView topLeftCell="A4" workbookViewId="0">
      <selection activeCell="J18" sqref="J18"/>
    </sheetView>
  </sheetViews>
  <sheetFormatPr baseColWidth="10" defaultRowHeight="15" x14ac:dyDescent="0.2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60"/>
  <sheetViews>
    <sheetView showGridLines="0" topLeftCell="B1" workbookViewId="0">
      <selection activeCell="J9" sqref="J9"/>
    </sheetView>
  </sheetViews>
  <sheetFormatPr baseColWidth="10" defaultColWidth="2.09765625" defaultRowHeight="11.45" customHeight="1" x14ac:dyDescent="0.2"/>
  <cols>
    <col min="1" max="1" width="2.09765625" style="1" hidden="1" customWidth="1"/>
    <col min="2" max="2" width="7.19921875" style="1" bestFit="1" customWidth="1"/>
    <col min="3" max="3" width="10.59765625" style="1" customWidth="1"/>
    <col min="4" max="4" width="12.3984375" style="1" customWidth="1"/>
    <col min="5" max="5" width="5.3984375" style="1" customWidth="1"/>
    <col min="6" max="11" width="3.5" style="1" customWidth="1"/>
    <col min="12" max="12" width="4.19921875" style="1" customWidth="1"/>
    <col min="13" max="13" width="6.09765625" style="1" customWidth="1"/>
    <col min="14" max="14" width="3.69921875" style="1" customWidth="1"/>
    <col min="15" max="15" width="7.5" style="1" customWidth="1"/>
    <col min="16" max="17" width="6.3984375" style="1" customWidth="1"/>
    <col min="18" max="18" width="2.69921875" style="1" customWidth="1"/>
    <col min="19" max="19" width="4.19921875" style="1" customWidth="1"/>
    <col min="20" max="256" width="2.09765625" style="1" customWidth="1"/>
  </cols>
  <sheetData>
    <row r="1" spans="1:19" ht="12" customHeight="1" x14ac:dyDescent="0.2">
      <c r="A1" s="2"/>
      <c r="B1" s="3" t="s">
        <v>0</v>
      </c>
      <c r="C1" s="4" t="s">
        <v>1</v>
      </c>
      <c r="D1" s="4" t="s">
        <v>19</v>
      </c>
      <c r="E1" s="3" t="s">
        <v>2</v>
      </c>
      <c r="F1" s="3" t="s">
        <v>3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10</v>
      </c>
      <c r="N1" s="3" t="s">
        <v>11</v>
      </c>
      <c r="O1" s="5" t="s">
        <v>12</v>
      </c>
      <c r="P1" s="3" t="s">
        <v>13</v>
      </c>
      <c r="Q1" s="6" t="s">
        <v>14</v>
      </c>
      <c r="R1" s="81" t="s">
        <v>15</v>
      </c>
      <c r="S1" s="82"/>
    </row>
    <row r="2" spans="1:19" ht="12" customHeight="1" x14ac:dyDescent="0.2">
      <c r="A2" s="7">
        <v>0</v>
      </c>
      <c r="B2" s="8">
        <v>42310</v>
      </c>
      <c r="C2" s="9"/>
      <c r="D2" s="9" t="s">
        <v>35</v>
      </c>
      <c r="E2" s="10">
        <v>40</v>
      </c>
      <c r="F2" s="10">
        <v>91</v>
      </c>
      <c r="G2" s="10">
        <v>93</v>
      </c>
      <c r="H2" s="10">
        <v>93</v>
      </c>
      <c r="I2" s="10">
        <v>93</v>
      </c>
      <c r="J2" s="10"/>
      <c r="K2" s="10"/>
      <c r="L2" s="10">
        <f t="shared" ref="L2:L33" si="0">SUM(F2:K2)</f>
        <v>370</v>
      </c>
      <c r="M2" s="11">
        <f t="shared" ref="M2:M33" si="1">IF(E2&lt;&gt;0,SUM(F2:K2)/E2,"")</f>
        <v>9.25</v>
      </c>
      <c r="N2" s="12">
        <f t="shared" ref="N2:N33" si="2">MAX(F2:K2)-MIN(F2:K2)</f>
        <v>2</v>
      </c>
      <c r="O2" s="9"/>
      <c r="P2" s="12">
        <f t="shared" ref="P2:P33" si="3">IF(M2&lt;&gt;"",M2*60,"")</f>
        <v>555</v>
      </c>
      <c r="Q2" s="13">
        <f>AVERAGE(M$2:M2)</f>
        <v>9.25</v>
      </c>
      <c r="R2" s="14">
        <v>75</v>
      </c>
      <c r="S2" s="14">
        <f t="shared" ref="S2:S27" si="4">COUNTIF($F$2:$K$57,R2)</f>
        <v>0</v>
      </c>
    </row>
    <row r="3" spans="1:19" ht="12" customHeight="1" x14ac:dyDescent="0.2">
      <c r="A3" s="7">
        <v>1</v>
      </c>
      <c r="B3" s="8">
        <v>42314</v>
      </c>
      <c r="C3" s="15"/>
      <c r="D3" s="15" t="s">
        <v>35</v>
      </c>
      <c r="E3" s="10">
        <v>40</v>
      </c>
      <c r="F3" s="16">
        <v>91</v>
      </c>
      <c r="G3" s="16">
        <v>90</v>
      </c>
      <c r="H3" s="16">
        <v>89</v>
      </c>
      <c r="I3" s="16">
        <v>90</v>
      </c>
      <c r="J3" s="16"/>
      <c r="K3" s="16"/>
      <c r="L3" s="10">
        <f t="shared" si="0"/>
        <v>360</v>
      </c>
      <c r="M3" s="11">
        <f t="shared" si="1"/>
        <v>9</v>
      </c>
      <c r="N3" s="12">
        <f t="shared" si="2"/>
        <v>2</v>
      </c>
      <c r="O3" s="9"/>
      <c r="P3" s="12">
        <f t="shared" si="3"/>
        <v>540</v>
      </c>
      <c r="Q3" s="13">
        <f>AVERAGE(M$2:M3)</f>
        <v>9.125</v>
      </c>
      <c r="R3" s="14">
        <v>76</v>
      </c>
      <c r="S3" s="14">
        <f t="shared" si="4"/>
        <v>0</v>
      </c>
    </row>
    <row r="4" spans="1:19" ht="12" customHeight="1" x14ac:dyDescent="0.2">
      <c r="A4" s="7">
        <v>0</v>
      </c>
      <c r="B4" s="8">
        <v>42321</v>
      </c>
      <c r="C4" s="15"/>
      <c r="D4" s="15" t="s">
        <v>35</v>
      </c>
      <c r="E4" s="10">
        <v>40</v>
      </c>
      <c r="F4" s="16">
        <v>95</v>
      </c>
      <c r="G4" s="16">
        <v>90</v>
      </c>
      <c r="H4" s="16">
        <v>92</v>
      </c>
      <c r="I4" s="16">
        <v>92</v>
      </c>
      <c r="J4" s="16"/>
      <c r="K4" s="16"/>
      <c r="L4" s="10">
        <f t="shared" si="0"/>
        <v>369</v>
      </c>
      <c r="M4" s="11">
        <f t="shared" si="1"/>
        <v>9.2249999999999996</v>
      </c>
      <c r="N4" s="12">
        <f t="shared" si="2"/>
        <v>5</v>
      </c>
      <c r="O4" s="9"/>
      <c r="P4" s="12">
        <f t="shared" si="3"/>
        <v>553.5</v>
      </c>
      <c r="Q4" s="13">
        <f>AVERAGE(M$2:M4)</f>
        <v>9.1583333333333332</v>
      </c>
      <c r="R4" s="14">
        <v>77</v>
      </c>
      <c r="S4" s="14">
        <f t="shared" si="4"/>
        <v>0</v>
      </c>
    </row>
    <row r="5" spans="1:19" ht="12" customHeight="1" x14ac:dyDescent="0.2">
      <c r="A5" s="7">
        <v>1</v>
      </c>
      <c r="B5" s="8">
        <v>42322</v>
      </c>
      <c r="C5" s="15"/>
      <c r="D5" s="15" t="s">
        <v>35</v>
      </c>
      <c r="E5" s="10">
        <v>60</v>
      </c>
      <c r="F5" s="16">
        <v>96</v>
      </c>
      <c r="G5" s="16">
        <v>97</v>
      </c>
      <c r="H5" s="16">
        <v>88</v>
      </c>
      <c r="I5" s="16">
        <v>90</v>
      </c>
      <c r="J5" s="16">
        <v>92</v>
      </c>
      <c r="K5" s="16">
        <v>93</v>
      </c>
      <c r="L5" s="10">
        <f t="shared" si="0"/>
        <v>556</v>
      </c>
      <c r="M5" s="11">
        <f t="shared" si="1"/>
        <v>9.2666666666666675</v>
      </c>
      <c r="N5" s="12">
        <f t="shared" si="2"/>
        <v>9</v>
      </c>
      <c r="O5" s="9"/>
      <c r="P5" s="12">
        <f t="shared" si="3"/>
        <v>556</v>
      </c>
      <c r="Q5" s="13">
        <f>AVERAGE(M$2:M5)</f>
        <v>9.1854166666666668</v>
      </c>
      <c r="R5" s="14">
        <v>78</v>
      </c>
      <c r="S5" s="14">
        <f t="shared" si="4"/>
        <v>0</v>
      </c>
    </row>
    <row r="6" spans="1:19" ht="12" customHeight="1" x14ac:dyDescent="0.2">
      <c r="A6" s="7">
        <v>0</v>
      </c>
      <c r="B6" s="8">
        <v>42328</v>
      </c>
      <c r="C6" s="15"/>
      <c r="D6" s="15" t="s">
        <v>35</v>
      </c>
      <c r="E6" s="10">
        <v>60</v>
      </c>
      <c r="F6" s="16">
        <v>84</v>
      </c>
      <c r="G6" s="16">
        <v>91</v>
      </c>
      <c r="H6" s="16">
        <v>94</v>
      </c>
      <c r="I6" s="16">
        <v>99</v>
      </c>
      <c r="J6" s="16">
        <v>92</v>
      </c>
      <c r="K6" s="16">
        <v>93</v>
      </c>
      <c r="L6" s="10">
        <f t="shared" si="0"/>
        <v>553</v>
      </c>
      <c r="M6" s="11">
        <f t="shared" si="1"/>
        <v>9.2166666666666668</v>
      </c>
      <c r="N6" s="12">
        <f t="shared" si="2"/>
        <v>15</v>
      </c>
      <c r="O6" s="9"/>
      <c r="P6" s="12">
        <f t="shared" si="3"/>
        <v>553</v>
      </c>
      <c r="Q6" s="13">
        <f>AVERAGE(M$2:M6)</f>
        <v>9.1916666666666664</v>
      </c>
      <c r="R6" s="14">
        <v>79</v>
      </c>
      <c r="S6" s="14">
        <f t="shared" si="4"/>
        <v>0</v>
      </c>
    </row>
    <row r="7" spans="1:19" ht="12" customHeight="1" x14ac:dyDescent="0.2">
      <c r="A7" s="7">
        <v>1</v>
      </c>
      <c r="B7" s="8">
        <v>42335</v>
      </c>
      <c r="C7" s="15"/>
      <c r="D7" s="15" t="s">
        <v>35</v>
      </c>
      <c r="E7" s="10">
        <v>60</v>
      </c>
      <c r="F7" s="16">
        <v>89</v>
      </c>
      <c r="G7" s="16">
        <v>91</v>
      </c>
      <c r="H7" s="16">
        <v>88</v>
      </c>
      <c r="I7" s="16">
        <v>94</v>
      </c>
      <c r="J7" s="16">
        <v>98</v>
      </c>
      <c r="K7" s="16">
        <v>93</v>
      </c>
      <c r="L7" s="10">
        <f t="shared" si="0"/>
        <v>553</v>
      </c>
      <c r="M7" s="11">
        <f t="shared" si="1"/>
        <v>9.2166666666666668</v>
      </c>
      <c r="N7" s="12">
        <f t="shared" si="2"/>
        <v>10</v>
      </c>
      <c r="O7" s="9"/>
      <c r="P7" s="12">
        <f t="shared" si="3"/>
        <v>553</v>
      </c>
      <c r="Q7" s="13">
        <f>AVERAGE(M$2:M7)</f>
        <v>9.1958333333333346</v>
      </c>
      <c r="R7" s="14">
        <v>80</v>
      </c>
      <c r="S7" s="14">
        <f t="shared" si="4"/>
        <v>0</v>
      </c>
    </row>
    <row r="8" spans="1:19" ht="12" customHeight="1" x14ac:dyDescent="0.2">
      <c r="A8" s="7">
        <v>0</v>
      </c>
      <c r="B8" s="8">
        <v>42342</v>
      </c>
      <c r="C8" s="15"/>
      <c r="D8" s="15" t="s">
        <v>35</v>
      </c>
      <c r="E8" s="10">
        <v>60</v>
      </c>
      <c r="F8" s="16">
        <v>93</v>
      </c>
      <c r="G8" s="16">
        <v>89</v>
      </c>
      <c r="H8" s="16">
        <v>88</v>
      </c>
      <c r="I8" s="16">
        <v>91</v>
      </c>
      <c r="J8" s="16">
        <v>92</v>
      </c>
      <c r="K8" s="16">
        <v>100</v>
      </c>
      <c r="L8" s="10">
        <f t="shared" si="0"/>
        <v>553</v>
      </c>
      <c r="M8" s="11">
        <f t="shared" si="1"/>
        <v>9.2166666666666668</v>
      </c>
      <c r="N8" s="12">
        <f t="shared" si="2"/>
        <v>12</v>
      </c>
      <c r="O8" s="9"/>
      <c r="P8" s="12">
        <f t="shared" si="3"/>
        <v>553</v>
      </c>
      <c r="Q8" s="13">
        <f>AVERAGE(M$2:M8)</f>
        <v>9.1988095238095244</v>
      </c>
      <c r="R8" s="14">
        <v>81</v>
      </c>
      <c r="S8" s="14">
        <f t="shared" si="4"/>
        <v>0</v>
      </c>
    </row>
    <row r="9" spans="1:19" ht="12" customHeight="1" x14ac:dyDescent="0.2">
      <c r="A9" s="7">
        <v>1</v>
      </c>
      <c r="B9" s="8">
        <v>42374</v>
      </c>
      <c r="C9" s="15"/>
      <c r="D9" s="15"/>
      <c r="E9" s="10">
        <v>40</v>
      </c>
      <c r="F9" s="16">
        <v>95</v>
      </c>
      <c r="G9" s="16">
        <v>94</v>
      </c>
      <c r="H9" s="16">
        <v>93</v>
      </c>
      <c r="I9" s="16">
        <v>92</v>
      </c>
      <c r="J9" s="16"/>
      <c r="K9" s="16"/>
      <c r="L9" s="10">
        <f t="shared" si="0"/>
        <v>374</v>
      </c>
      <c r="M9" s="11">
        <f t="shared" si="1"/>
        <v>9.35</v>
      </c>
      <c r="N9" s="12">
        <f t="shared" si="2"/>
        <v>3</v>
      </c>
      <c r="O9" s="9"/>
      <c r="P9" s="12">
        <f t="shared" si="3"/>
        <v>561</v>
      </c>
      <c r="Q9" s="13">
        <f>AVERAGE(M$2:M9)</f>
        <v>9.2177083333333325</v>
      </c>
      <c r="R9" s="14">
        <v>82</v>
      </c>
      <c r="S9" s="14">
        <f t="shared" si="4"/>
        <v>0</v>
      </c>
    </row>
    <row r="10" spans="1:19" ht="12" customHeight="1" x14ac:dyDescent="0.2">
      <c r="A10" s="7">
        <v>0</v>
      </c>
      <c r="B10" s="8"/>
      <c r="C10" s="15"/>
      <c r="D10" s="15"/>
      <c r="E10" s="10">
        <v>40</v>
      </c>
      <c r="F10" s="16"/>
      <c r="G10" s="16"/>
      <c r="H10" s="16"/>
      <c r="I10" s="16"/>
      <c r="J10" s="16"/>
      <c r="K10" s="16"/>
      <c r="L10" s="10">
        <f t="shared" si="0"/>
        <v>0</v>
      </c>
      <c r="M10" s="11">
        <f t="shared" si="1"/>
        <v>0</v>
      </c>
      <c r="N10" s="12">
        <f t="shared" si="2"/>
        <v>0</v>
      </c>
      <c r="O10" s="9"/>
      <c r="P10" s="12">
        <f t="shared" si="3"/>
        <v>0</v>
      </c>
      <c r="Q10" s="13">
        <f>AVERAGE(M$2:M10)</f>
        <v>8.193518518518518</v>
      </c>
      <c r="R10" s="14">
        <v>83</v>
      </c>
      <c r="S10" s="14">
        <f t="shared" si="4"/>
        <v>0</v>
      </c>
    </row>
    <row r="11" spans="1:19" ht="12" customHeight="1" x14ac:dyDescent="0.2">
      <c r="A11" s="7">
        <v>1</v>
      </c>
      <c r="B11" s="8"/>
      <c r="C11" s="15"/>
      <c r="D11" s="15"/>
      <c r="E11" s="10">
        <v>40</v>
      </c>
      <c r="F11" s="16"/>
      <c r="G11" s="16"/>
      <c r="H11" s="16"/>
      <c r="I11" s="16"/>
      <c r="J11" s="16"/>
      <c r="K11" s="16"/>
      <c r="L11" s="10">
        <f t="shared" si="0"/>
        <v>0</v>
      </c>
      <c r="M11" s="11">
        <f t="shared" si="1"/>
        <v>0</v>
      </c>
      <c r="N11" s="12">
        <f t="shared" si="2"/>
        <v>0</v>
      </c>
      <c r="O11" s="9"/>
      <c r="P11" s="12">
        <f t="shared" si="3"/>
        <v>0</v>
      </c>
      <c r="Q11" s="13">
        <f>AVERAGE(M$2:M11)</f>
        <v>7.3741666666666656</v>
      </c>
      <c r="R11" s="14">
        <v>84</v>
      </c>
      <c r="S11" s="14">
        <f t="shared" si="4"/>
        <v>1</v>
      </c>
    </row>
    <row r="12" spans="1:19" ht="12" customHeight="1" x14ac:dyDescent="0.2">
      <c r="A12" s="7">
        <v>0</v>
      </c>
      <c r="B12" s="8"/>
      <c r="C12" s="15"/>
      <c r="D12" s="15"/>
      <c r="E12" s="10">
        <v>60</v>
      </c>
      <c r="F12" s="16"/>
      <c r="G12" s="16"/>
      <c r="H12" s="16"/>
      <c r="I12" s="16"/>
      <c r="J12" s="16"/>
      <c r="K12" s="16"/>
      <c r="L12" s="10">
        <f t="shared" si="0"/>
        <v>0</v>
      </c>
      <c r="M12" s="11">
        <f t="shared" si="1"/>
        <v>0</v>
      </c>
      <c r="N12" s="12">
        <f t="shared" si="2"/>
        <v>0</v>
      </c>
      <c r="O12" s="9"/>
      <c r="P12" s="12">
        <f t="shared" si="3"/>
        <v>0</v>
      </c>
      <c r="Q12" s="13">
        <f>AVERAGE(M$2:M12)</f>
        <v>6.7037878787878782</v>
      </c>
      <c r="R12" s="14">
        <v>85</v>
      </c>
      <c r="S12" s="14">
        <f t="shared" si="4"/>
        <v>0</v>
      </c>
    </row>
    <row r="13" spans="1:19" ht="12" customHeight="1" x14ac:dyDescent="0.2">
      <c r="A13" s="7">
        <v>1</v>
      </c>
      <c r="B13" s="8"/>
      <c r="C13" s="15"/>
      <c r="D13" s="15"/>
      <c r="E13" s="10">
        <v>40</v>
      </c>
      <c r="F13" s="16"/>
      <c r="G13" s="16"/>
      <c r="H13" s="16"/>
      <c r="I13" s="16"/>
      <c r="J13" s="16"/>
      <c r="K13" s="16"/>
      <c r="L13" s="10">
        <f t="shared" si="0"/>
        <v>0</v>
      </c>
      <c r="M13" s="11">
        <f t="shared" si="1"/>
        <v>0</v>
      </c>
      <c r="N13" s="12">
        <f t="shared" si="2"/>
        <v>0</v>
      </c>
      <c r="O13" s="9"/>
      <c r="P13" s="12">
        <f t="shared" si="3"/>
        <v>0</v>
      </c>
      <c r="Q13" s="13">
        <f>AVERAGE(M$2:M13)</f>
        <v>6.145138888888888</v>
      </c>
      <c r="R13" s="14">
        <v>86</v>
      </c>
      <c r="S13" s="14">
        <f t="shared" si="4"/>
        <v>0</v>
      </c>
    </row>
    <row r="14" spans="1:19" ht="12" customHeight="1" x14ac:dyDescent="0.2">
      <c r="A14" s="7">
        <v>0</v>
      </c>
      <c r="B14" s="8"/>
      <c r="C14" s="15"/>
      <c r="D14" s="15"/>
      <c r="E14" s="10">
        <v>40</v>
      </c>
      <c r="F14" s="16"/>
      <c r="G14" s="16"/>
      <c r="H14" s="16"/>
      <c r="I14" s="16"/>
      <c r="J14" s="16"/>
      <c r="K14" s="16"/>
      <c r="L14" s="10">
        <f t="shared" si="0"/>
        <v>0</v>
      </c>
      <c r="M14" s="11">
        <f t="shared" si="1"/>
        <v>0</v>
      </c>
      <c r="N14" s="12">
        <f t="shared" si="2"/>
        <v>0</v>
      </c>
      <c r="O14" s="9"/>
      <c r="P14" s="12">
        <f t="shared" si="3"/>
        <v>0</v>
      </c>
      <c r="Q14" s="13">
        <f>AVERAGE(M$2:M14)</f>
        <v>5.6724358974358973</v>
      </c>
      <c r="R14" s="14">
        <v>87</v>
      </c>
      <c r="S14" s="14">
        <f t="shared" si="4"/>
        <v>0</v>
      </c>
    </row>
    <row r="15" spans="1:19" ht="12" customHeight="1" x14ac:dyDescent="0.2">
      <c r="A15" s="7">
        <v>1</v>
      </c>
      <c r="B15" s="8"/>
      <c r="C15" s="15"/>
      <c r="D15" s="15"/>
      <c r="E15" s="10">
        <v>40</v>
      </c>
      <c r="F15" s="16"/>
      <c r="G15" s="16"/>
      <c r="H15" s="16"/>
      <c r="I15" s="16"/>
      <c r="J15" s="16"/>
      <c r="K15" s="16"/>
      <c r="L15" s="10">
        <f t="shared" si="0"/>
        <v>0</v>
      </c>
      <c r="M15" s="11">
        <f t="shared" si="1"/>
        <v>0</v>
      </c>
      <c r="N15" s="12">
        <f t="shared" si="2"/>
        <v>0</v>
      </c>
      <c r="O15" s="9"/>
      <c r="P15" s="12">
        <f t="shared" si="3"/>
        <v>0</v>
      </c>
      <c r="Q15" s="13">
        <f>AVERAGE(M$2:M15)</f>
        <v>5.267261904761904</v>
      </c>
      <c r="R15" s="14">
        <v>88</v>
      </c>
      <c r="S15" s="14">
        <f t="shared" si="4"/>
        <v>3</v>
      </c>
    </row>
    <row r="16" spans="1:19" ht="12" customHeight="1" x14ac:dyDescent="0.2">
      <c r="A16" s="7">
        <v>0</v>
      </c>
      <c r="B16" s="8"/>
      <c r="C16" s="15"/>
      <c r="D16" s="15"/>
      <c r="E16" s="10">
        <v>40</v>
      </c>
      <c r="F16" s="16"/>
      <c r="G16" s="16"/>
      <c r="H16" s="16"/>
      <c r="I16" s="16"/>
      <c r="J16" s="16"/>
      <c r="K16" s="16"/>
      <c r="L16" s="10">
        <f t="shared" si="0"/>
        <v>0</v>
      </c>
      <c r="M16" s="11">
        <f t="shared" si="1"/>
        <v>0</v>
      </c>
      <c r="N16" s="12">
        <f t="shared" si="2"/>
        <v>0</v>
      </c>
      <c r="O16" s="9"/>
      <c r="P16" s="12">
        <f t="shared" si="3"/>
        <v>0</v>
      </c>
      <c r="Q16" s="13">
        <f>AVERAGE(M$2:M16)</f>
        <v>4.9161111111111104</v>
      </c>
      <c r="R16" s="14">
        <v>89</v>
      </c>
      <c r="S16" s="14">
        <f t="shared" si="4"/>
        <v>3</v>
      </c>
    </row>
    <row r="17" spans="1:19" ht="12" customHeight="1" x14ac:dyDescent="0.2">
      <c r="A17" s="7">
        <v>1</v>
      </c>
      <c r="B17" s="8"/>
      <c r="C17" s="15"/>
      <c r="D17" s="15"/>
      <c r="E17" s="10">
        <v>40</v>
      </c>
      <c r="F17" s="16"/>
      <c r="G17" s="16"/>
      <c r="H17" s="16"/>
      <c r="I17" s="16"/>
      <c r="J17" s="16"/>
      <c r="K17" s="16"/>
      <c r="L17" s="10">
        <f t="shared" si="0"/>
        <v>0</v>
      </c>
      <c r="M17" s="11">
        <f t="shared" si="1"/>
        <v>0</v>
      </c>
      <c r="N17" s="12">
        <f t="shared" si="2"/>
        <v>0</v>
      </c>
      <c r="O17" s="9"/>
      <c r="P17" s="12">
        <f t="shared" si="3"/>
        <v>0</v>
      </c>
      <c r="Q17" s="13">
        <f>AVERAGE(M$2:M17)</f>
        <v>4.6088541666666663</v>
      </c>
      <c r="R17" s="14">
        <v>90</v>
      </c>
      <c r="S17" s="14">
        <f t="shared" si="4"/>
        <v>4</v>
      </c>
    </row>
    <row r="18" spans="1:19" ht="12" customHeight="1" x14ac:dyDescent="0.2">
      <c r="A18" s="7">
        <v>0</v>
      </c>
      <c r="B18" s="8"/>
      <c r="C18" s="15"/>
      <c r="D18" s="15"/>
      <c r="E18" s="10">
        <v>60</v>
      </c>
      <c r="F18" s="16"/>
      <c r="G18" s="16"/>
      <c r="H18" s="16"/>
      <c r="I18" s="16"/>
      <c r="J18" s="16"/>
      <c r="K18" s="16"/>
      <c r="L18" s="10">
        <f t="shared" si="0"/>
        <v>0</v>
      </c>
      <c r="M18" s="11">
        <f t="shared" si="1"/>
        <v>0</v>
      </c>
      <c r="N18" s="12">
        <f t="shared" si="2"/>
        <v>0</v>
      </c>
      <c r="O18" s="9"/>
      <c r="P18" s="12">
        <f t="shared" si="3"/>
        <v>0</v>
      </c>
      <c r="Q18" s="13">
        <f>AVERAGE(M$2:M18)</f>
        <v>4.3377450980392149</v>
      </c>
      <c r="R18" s="14">
        <v>91</v>
      </c>
      <c r="S18" s="14">
        <f t="shared" si="4"/>
        <v>5</v>
      </c>
    </row>
    <row r="19" spans="1:19" ht="12" customHeight="1" x14ac:dyDescent="0.2">
      <c r="A19" s="7">
        <v>1</v>
      </c>
      <c r="B19" s="8"/>
      <c r="C19" s="15"/>
      <c r="D19" s="15"/>
      <c r="E19" s="10">
        <v>60</v>
      </c>
      <c r="F19" s="16"/>
      <c r="G19" s="16"/>
      <c r="H19" s="16"/>
      <c r="I19" s="16"/>
      <c r="J19" s="16"/>
      <c r="K19" s="16"/>
      <c r="L19" s="10">
        <f t="shared" si="0"/>
        <v>0</v>
      </c>
      <c r="M19" s="11">
        <f t="shared" si="1"/>
        <v>0</v>
      </c>
      <c r="N19" s="12">
        <f t="shared" si="2"/>
        <v>0</v>
      </c>
      <c r="O19" s="9"/>
      <c r="P19" s="12">
        <f t="shared" si="3"/>
        <v>0</v>
      </c>
      <c r="Q19" s="13">
        <f>AVERAGE(M$2:M19)</f>
        <v>4.096759259259259</v>
      </c>
      <c r="R19" s="14">
        <v>92</v>
      </c>
      <c r="S19" s="14">
        <f t="shared" si="4"/>
        <v>6</v>
      </c>
    </row>
    <row r="20" spans="1:19" ht="12" customHeight="1" x14ac:dyDescent="0.2">
      <c r="A20" s="7">
        <v>0</v>
      </c>
      <c r="B20" s="8"/>
      <c r="C20" s="17"/>
      <c r="D20" s="15"/>
      <c r="E20" s="10">
        <v>40</v>
      </c>
      <c r="F20" s="16"/>
      <c r="G20" s="16"/>
      <c r="H20" s="16"/>
      <c r="I20" s="16"/>
      <c r="J20" s="16"/>
      <c r="K20" s="16"/>
      <c r="L20" s="10">
        <f t="shared" si="0"/>
        <v>0</v>
      </c>
      <c r="M20" s="11">
        <f t="shared" si="1"/>
        <v>0</v>
      </c>
      <c r="N20" s="12">
        <f t="shared" si="2"/>
        <v>0</v>
      </c>
      <c r="O20" s="9"/>
      <c r="P20" s="12">
        <f t="shared" si="3"/>
        <v>0</v>
      </c>
      <c r="Q20" s="13">
        <f>AVERAGE(M$2:M20)</f>
        <v>3.8811403508771924</v>
      </c>
      <c r="R20" s="14">
        <v>93</v>
      </c>
      <c r="S20" s="14">
        <f t="shared" si="4"/>
        <v>8</v>
      </c>
    </row>
    <row r="21" spans="1:19" ht="12" customHeight="1" x14ac:dyDescent="0.2">
      <c r="A21" s="7">
        <v>1</v>
      </c>
      <c r="B21" s="8"/>
      <c r="C21" s="17"/>
      <c r="D21" s="15"/>
      <c r="E21" s="10">
        <v>40</v>
      </c>
      <c r="F21" s="16"/>
      <c r="G21" s="16"/>
      <c r="H21" s="16"/>
      <c r="I21" s="16"/>
      <c r="J21" s="16"/>
      <c r="K21" s="16"/>
      <c r="L21" s="10">
        <f t="shared" si="0"/>
        <v>0</v>
      </c>
      <c r="M21" s="11">
        <f t="shared" si="1"/>
        <v>0</v>
      </c>
      <c r="N21" s="12">
        <f t="shared" si="2"/>
        <v>0</v>
      </c>
      <c r="O21" s="9"/>
      <c r="P21" s="12">
        <f t="shared" si="3"/>
        <v>0</v>
      </c>
      <c r="Q21" s="13">
        <f>AVERAGE(M$2:M21)</f>
        <v>3.6870833333333328</v>
      </c>
      <c r="R21" s="14">
        <v>94</v>
      </c>
      <c r="S21" s="14">
        <f t="shared" si="4"/>
        <v>3</v>
      </c>
    </row>
    <row r="22" spans="1:19" ht="12" customHeight="1" x14ac:dyDescent="0.2">
      <c r="A22" s="7">
        <v>0</v>
      </c>
      <c r="B22" s="8"/>
      <c r="C22" s="17"/>
      <c r="D22" s="17"/>
      <c r="E22" s="10">
        <v>40</v>
      </c>
      <c r="F22" s="16"/>
      <c r="G22" s="16"/>
      <c r="H22" s="16"/>
      <c r="I22" s="16"/>
      <c r="J22" s="16"/>
      <c r="K22" s="16"/>
      <c r="L22" s="10">
        <f t="shared" si="0"/>
        <v>0</v>
      </c>
      <c r="M22" s="11">
        <f t="shared" si="1"/>
        <v>0</v>
      </c>
      <c r="N22" s="12">
        <f t="shared" si="2"/>
        <v>0</v>
      </c>
      <c r="O22" s="9"/>
      <c r="P22" s="12">
        <f t="shared" si="3"/>
        <v>0</v>
      </c>
      <c r="Q22" s="13">
        <f>AVERAGE(M$2:M22)</f>
        <v>3.511507936507936</v>
      </c>
      <c r="R22" s="14">
        <v>95</v>
      </c>
      <c r="S22" s="14">
        <f t="shared" si="4"/>
        <v>2</v>
      </c>
    </row>
    <row r="23" spans="1:19" ht="12" customHeight="1" x14ac:dyDescent="0.2">
      <c r="A23" s="7">
        <v>1</v>
      </c>
      <c r="B23" s="8"/>
      <c r="C23" s="15"/>
      <c r="D23" s="15"/>
      <c r="E23" s="10">
        <v>40</v>
      </c>
      <c r="F23" s="16"/>
      <c r="G23" s="16"/>
      <c r="H23" s="16"/>
      <c r="I23" s="16"/>
      <c r="J23" s="16"/>
      <c r="K23" s="16"/>
      <c r="L23" s="10">
        <f t="shared" si="0"/>
        <v>0</v>
      </c>
      <c r="M23" s="11">
        <f t="shared" si="1"/>
        <v>0</v>
      </c>
      <c r="N23" s="12">
        <f t="shared" si="2"/>
        <v>0</v>
      </c>
      <c r="O23" s="9"/>
      <c r="P23" s="12">
        <f t="shared" si="3"/>
        <v>0</v>
      </c>
      <c r="Q23" s="13">
        <f>AVERAGE(M$2:M23)</f>
        <v>3.3518939393939391</v>
      </c>
      <c r="R23" s="14">
        <v>96</v>
      </c>
      <c r="S23" s="14">
        <f t="shared" si="4"/>
        <v>1</v>
      </c>
    </row>
    <row r="24" spans="1:19" ht="12" customHeight="1" x14ac:dyDescent="0.2">
      <c r="A24" s="7">
        <v>0</v>
      </c>
      <c r="B24" s="8"/>
      <c r="C24" s="15"/>
      <c r="D24" s="15"/>
      <c r="E24" s="10">
        <v>60</v>
      </c>
      <c r="F24" s="16"/>
      <c r="G24" s="16"/>
      <c r="H24" s="16"/>
      <c r="I24" s="16"/>
      <c r="J24" s="16"/>
      <c r="K24" s="16"/>
      <c r="L24" s="10">
        <f t="shared" si="0"/>
        <v>0</v>
      </c>
      <c r="M24" s="11">
        <f t="shared" si="1"/>
        <v>0</v>
      </c>
      <c r="N24" s="12">
        <f t="shared" si="2"/>
        <v>0</v>
      </c>
      <c r="O24" s="9"/>
      <c r="P24" s="12">
        <f t="shared" si="3"/>
        <v>0</v>
      </c>
      <c r="Q24" s="13">
        <f>AVERAGE(M$2:M24)</f>
        <v>3.2061594202898549</v>
      </c>
      <c r="R24" s="14">
        <v>97</v>
      </c>
      <c r="S24" s="14">
        <f t="shared" si="4"/>
        <v>1</v>
      </c>
    </row>
    <row r="25" spans="1:19" ht="12" customHeight="1" x14ac:dyDescent="0.2">
      <c r="A25" s="7">
        <v>1</v>
      </c>
      <c r="B25" s="8"/>
      <c r="C25" s="15"/>
      <c r="D25" s="17"/>
      <c r="E25" s="10">
        <v>40</v>
      </c>
      <c r="F25" s="16"/>
      <c r="G25" s="16"/>
      <c r="H25" s="16"/>
      <c r="I25" s="16"/>
      <c r="J25" s="16"/>
      <c r="K25" s="16"/>
      <c r="L25" s="10">
        <f t="shared" si="0"/>
        <v>0</v>
      </c>
      <c r="M25" s="11">
        <f t="shared" si="1"/>
        <v>0</v>
      </c>
      <c r="N25" s="12">
        <f t="shared" si="2"/>
        <v>0</v>
      </c>
      <c r="O25" s="9"/>
      <c r="P25" s="12">
        <f t="shared" si="3"/>
        <v>0</v>
      </c>
      <c r="Q25" s="13">
        <f>AVERAGE(M$2:M25)</f>
        <v>3.072569444444444</v>
      </c>
      <c r="R25" s="14">
        <v>98</v>
      </c>
      <c r="S25" s="14">
        <f t="shared" si="4"/>
        <v>1</v>
      </c>
    </row>
    <row r="26" spans="1:19" ht="12" customHeight="1" x14ac:dyDescent="0.2">
      <c r="A26" s="7">
        <v>0</v>
      </c>
      <c r="B26" s="8"/>
      <c r="C26" s="15"/>
      <c r="D26" s="15"/>
      <c r="E26" s="10">
        <v>60</v>
      </c>
      <c r="F26" s="16"/>
      <c r="G26" s="16"/>
      <c r="H26" s="16"/>
      <c r="I26" s="16"/>
      <c r="J26" s="16"/>
      <c r="K26" s="16"/>
      <c r="L26" s="10">
        <f t="shared" si="0"/>
        <v>0</v>
      </c>
      <c r="M26" s="11">
        <f t="shared" si="1"/>
        <v>0</v>
      </c>
      <c r="N26" s="12">
        <f t="shared" si="2"/>
        <v>0</v>
      </c>
      <c r="O26" s="9"/>
      <c r="P26" s="12">
        <f t="shared" si="3"/>
        <v>0</v>
      </c>
      <c r="Q26" s="13">
        <f>AVERAGE(M$2:M26)</f>
        <v>2.9496666666666664</v>
      </c>
      <c r="R26" s="14">
        <v>99</v>
      </c>
      <c r="S26" s="14">
        <f t="shared" si="4"/>
        <v>1</v>
      </c>
    </row>
    <row r="27" spans="1:19" ht="12" customHeight="1" x14ac:dyDescent="0.2">
      <c r="A27" s="7">
        <v>1</v>
      </c>
      <c r="B27" s="8"/>
      <c r="C27" s="15"/>
      <c r="D27" s="17"/>
      <c r="E27" s="10">
        <v>40</v>
      </c>
      <c r="F27" s="16"/>
      <c r="G27" s="16"/>
      <c r="H27" s="16"/>
      <c r="I27" s="16"/>
      <c r="J27" s="16"/>
      <c r="K27" s="16"/>
      <c r="L27" s="10">
        <f t="shared" si="0"/>
        <v>0</v>
      </c>
      <c r="M27" s="11">
        <f t="shared" si="1"/>
        <v>0</v>
      </c>
      <c r="N27" s="12">
        <f t="shared" si="2"/>
        <v>0</v>
      </c>
      <c r="O27" s="9"/>
      <c r="P27" s="12">
        <f t="shared" si="3"/>
        <v>0</v>
      </c>
      <c r="Q27" s="13">
        <f>AVERAGE(M$2:M27)</f>
        <v>2.8362179487179486</v>
      </c>
      <c r="R27" s="14">
        <v>100</v>
      </c>
      <c r="S27" s="14">
        <f t="shared" si="4"/>
        <v>1</v>
      </c>
    </row>
    <row r="28" spans="1:19" ht="12" customHeight="1" x14ac:dyDescent="0.2">
      <c r="A28" s="7">
        <v>0</v>
      </c>
      <c r="B28" s="8"/>
      <c r="C28" s="15"/>
      <c r="D28" s="15"/>
      <c r="E28" s="10">
        <v>40</v>
      </c>
      <c r="F28" s="16"/>
      <c r="G28" s="16"/>
      <c r="H28" s="16"/>
      <c r="I28" s="16"/>
      <c r="J28" s="16"/>
      <c r="K28" s="16"/>
      <c r="L28" s="10">
        <f t="shared" si="0"/>
        <v>0</v>
      </c>
      <c r="M28" s="11">
        <f t="shared" si="1"/>
        <v>0</v>
      </c>
      <c r="N28" s="12">
        <f t="shared" si="2"/>
        <v>0</v>
      </c>
      <c r="O28" s="9"/>
      <c r="P28" s="12">
        <f t="shared" si="3"/>
        <v>0</v>
      </c>
      <c r="Q28" s="18">
        <f>AVERAGE(M$2:M28)</f>
        <v>2.7311728395061725</v>
      </c>
      <c r="R28" s="19"/>
      <c r="S28" s="19"/>
    </row>
    <row r="29" spans="1:19" ht="12" customHeight="1" x14ac:dyDescent="0.2">
      <c r="A29" s="7">
        <v>1</v>
      </c>
      <c r="B29" s="8"/>
      <c r="C29" s="15"/>
      <c r="D29" s="15"/>
      <c r="E29" s="10">
        <v>40</v>
      </c>
      <c r="F29" s="16"/>
      <c r="G29" s="16"/>
      <c r="H29" s="16"/>
      <c r="I29" s="16"/>
      <c r="J29" s="16"/>
      <c r="K29" s="16"/>
      <c r="L29" s="10">
        <f t="shared" si="0"/>
        <v>0</v>
      </c>
      <c r="M29" s="11">
        <f t="shared" si="1"/>
        <v>0</v>
      </c>
      <c r="N29" s="12">
        <f t="shared" si="2"/>
        <v>0</v>
      </c>
      <c r="O29" s="9"/>
      <c r="P29" s="12">
        <f t="shared" si="3"/>
        <v>0</v>
      </c>
      <c r="Q29" s="18">
        <f>AVERAGE(M$2:M29)</f>
        <v>2.633630952380952</v>
      </c>
      <c r="R29" s="10"/>
      <c r="S29" s="10"/>
    </row>
    <row r="30" spans="1:19" ht="12" customHeight="1" x14ac:dyDescent="0.2">
      <c r="A30" s="7">
        <v>0</v>
      </c>
      <c r="B30" s="8"/>
      <c r="C30" s="15"/>
      <c r="D30" s="15"/>
      <c r="E30" s="10">
        <v>40</v>
      </c>
      <c r="F30" s="16"/>
      <c r="G30" s="16"/>
      <c r="H30" s="16"/>
      <c r="I30" s="16"/>
      <c r="J30" s="16"/>
      <c r="K30" s="16"/>
      <c r="L30" s="10">
        <f t="shared" si="0"/>
        <v>0</v>
      </c>
      <c r="M30" s="11">
        <f t="shared" si="1"/>
        <v>0</v>
      </c>
      <c r="N30" s="12">
        <f t="shared" si="2"/>
        <v>0</v>
      </c>
      <c r="O30" s="9"/>
      <c r="P30" s="12">
        <f t="shared" si="3"/>
        <v>0</v>
      </c>
      <c r="Q30" s="18">
        <f>AVERAGE(M$2:M30)</f>
        <v>2.5428160919540228</v>
      </c>
      <c r="R30" s="10"/>
      <c r="S30" s="10"/>
    </row>
    <row r="31" spans="1:19" ht="12" customHeight="1" x14ac:dyDescent="0.2">
      <c r="A31" s="7">
        <v>1</v>
      </c>
      <c r="B31" s="8"/>
      <c r="C31" s="15"/>
      <c r="D31" s="15"/>
      <c r="E31" s="10">
        <v>60</v>
      </c>
      <c r="F31" s="16"/>
      <c r="G31" s="16"/>
      <c r="H31" s="16"/>
      <c r="I31" s="16"/>
      <c r="J31" s="16"/>
      <c r="K31" s="16"/>
      <c r="L31" s="10">
        <f t="shared" si="0"/>
        <v>0</v>
      </c>
      <c r="M31" s="11">
        <f t="shared" si="1"/>
        <v>0</v>
      </c>
      <c r="N31" s="12">
        <f t="shared" si="2"/>
        <v>0</v>
      </c>
      <c r="O31" s="9"/>
      <c r="P31" s="12">
        <f t="shared" si="3"/>
        <v>0</v>
      </c>
      <c r="Q31" s="18">
        <f>AVERAGE(M$2:M31)</f>
        <v>2.4580555555555552</v>
      </c>
      <c r="R31" s="10"/>
      <c r="S31" s="10"/>
    </row>
    <row r="32" spans="1:19" ht="12" customHeight="1" x14ac:dyDescent="0.2">
      <c r="A32" s="7">
        <v>0</v>
      </c>
      <c r="B32" s="8"/>
      <c r="C32" s="9"/>
      <c r="D32" s="2"/>
      <c r="E32" s="10"/>
      <c r="F32" s="10"/>
      <c r="G32" s="10"/>
      <c r="H32" s="10"/>
      <c r="I32" s="10"/>
      <c r="J32" s="10"/>
      <c r="K32" s="10"/>
      <c r="L32" s="10">
        <f t="shared" si="0"/>
        <v>0</v>
      </c>
      <c r="M32" s="10" t="str">
        <f t="shared" si="1"/>
        <v/>
      </c>
      <c r="N32" s="12">
        <f t="shared" si="2"/>
        <v>0</v>
      </c>
      <c r="O32" s="9"/>
      <c r="P32" s="10" t="str">
        <f t="shared" si="3"/>
        <v/>
      </c>
      <c r="Q32" s="18">
        <f>AVERAGE(M$2:M32)</f>
        <v>2.4580555555555552</v>
      </c>
      <c r="R32" s="10"/>
      <c r="S32" s="10"/>
    </row>
    <row r="33" spans="1:19" ht="12" customHeight="1" x14ac:dyDescent="0.2">
      <c r="A33" s="7">
        <v>1</v>
      </c>
      <c r="B33" s="8"/>
      <c r="C33" s="9"/>
      <c r="D33" s="9"/>
      <c r="E33" s="10"/>
      <c r="F33" s="10"/>
      <c r="G33" s="10"/>
      <c r="H33" s="10"/>
      <c r="I33" s="10"/>
      <c r="J33" s="10"/>
      <c r="K33" s="10"/>
      <c r="L33" s="10">
        <f t="shared" si="0"/>
        <v>0</v>
      </c>
      <c r="M33" s="10" t="str">
        <f t="shared" si="1"/>
        <v/>
      </c>
      <c r="N33" s="12">
        <f t="shared" si="2"/>
        <v>0</v>
      </c>
      <c r="O33" s="20"/>
      <c r="P33" s="10" t="str">
        <f t="shared" si="3"/>
        <v/>
      </c>
      <c r="Q33" s="18">
        <f>AVERAGE(M$2:M33)</f>
        <v>2.4580555555555552</v>
      </c>
      <c r="R33" s="10"/>
      <c r="S33" s="10"/>
    </row>
    <row r="34" spans="1:19" ht="12" customHeight="1" x14ac:dyDescent="0.2">
      <c r="A34" s="7">
        <v>0</v>
      </c>
      <c r="B34" s="8"/>
      <c r="C34" s="21"/>
      <c r="D34" s="9"/>
      <c r="E34" s="10"/>
      <c r="F34" s="10"/>
      <c r="G34" s="10"/>
      <c r="H34" s="10"/>
      <c r="I34" s="10"/>
      <c r="J34" s="10"/>
      <c r="K34" s="10"/>
      <c r="L34" s="10">
        <f t="shared" ref="L34:L56" si="5">SUM(F34:K34)</f>
        <v>0</v>
      </c>
      <c r="M34" s="10" t="str">
        <f t="shared" ref="M34:M56" si="6">IF(E34&lt;&gt;0,SUM(F34:K34)/E34,"")</f>
        <v/>
      </c>
      <c r="N34" s="12">
        <f t="shared" ref="N34:N56" si="7">MAX(F34:K34)-MIN(F34:K34)</f>
        <v>0</v>
      </c>
      <c r="O34" s="9"/>
      <c r="P34" s="10" t="str">
        <f t="shared" ref="P34:P56" si="8">IF(M34&lt;&gt;"",M34*60,"")</f>
        <v/>
      </c>
      <c r="Q34" s="18">
        <f>AVERAGE(M$2:M34)</f>
        <v>2.4580555555555552</v>
      </c>
      <c r="R34" s="10"/>
      <c r="S34" s="10"/>
    </row>
    <row r="35" spans="1:19" ht="12" customHeight="1" x14ac:dyDescent="0.2">
      <c r="A35" s="7"/>
      <c r="B35" s="8"/>
      <c r="C35" s="9"/>
      <c r="D35" s="21"/>
      <c r="E35" s="10"/>
      <c r="F35" s="10"/>
      <c r="G35" s="10"/>
      <c r="H35" s="10"/>
      <c r="I35" s="10"/>
      <c r="J35" s="10"/>
      <c r="K35" s="10"/>
      <c r="L35" s="10">
        <f t="shared" si="5"/>
        <v>0</v>
      </c>
      <c r="M35" s="10" t="str">
        <f t="shared" si="6"/>
        <v/>
      </c>
      <c r="N35" s="12">
        <f t="shared" si="7"/>
        <v>0</v>
      </c>
      <c r="O35" s="9"/>
      <c r="P35" s="10" t="str">
        <f t="shared" si="8"/>
        <v/>
      </c>
      <c r="Q35" s="18">
        <f>AVERAGE(M$2:M35)</f>
        <v>2.4580555555555552</v>
      </c>
      <c r="R35" s="10"/>
      <c r="S35" s="10"/>
    </row>
    <row r="36" spans="1:19" ht="12" customHeight="1" x14ac:dyDescent="0.2">
      <c r="A36" s="7"/>
      <c r="B36" s="8"/>
      <c r="C36" s="21"/>
      <c r="D36" s="9"/>
      <c r="E36" s="10"/>
      <c r="F36" s="10"/>
      <c r="G36" s="10"/>
      <c r="H36" s="10"/>
      <c r="I36" s="10"/>
      <c r="J36" s="10"/>
      <c r="K36" s="10"/>
      <c r="L36" s="10">
        <f t="shared" si="5"/>
        <v>0</v>
      </c>
      <c r="M36" s="10" t="str">
        <f t="shared" si="6"/>
        <v/>
      </c>
      <c r="N36" s="12">
        <f t="shared" si="7"/>
        <v>0</v>
      </c>
      <c r="O36" s="9"/>
      <c r="P36" s="10" t="str">
        <f t="shared" si="8"/>
        <v/>
      </c>
      <c r="Q36" s="18">
        <f>AVERAGE(M$2:M36)</f>
        <v>2.4580555555555552</v>
      </c>
      <c r="R36" s="10"/>
      <c r="S36" s="10"/>
    </row>
    <row r="37" spans="1:19" ht="12" customHeight="1" x14ac:dyDescent="0.2">
      <c r="A37" s="7"/>
      <c r="B37" s="8"/>
      <c r="C37" s="21"/>
      <c r="D37" s="21"/>
      <c r="E37" s="10"/>
      <c r="F37" s="10"/>
      <c r="G37" s="10"/>
      <c r="H37" s="10"/>
      <c r="I37" s="10"/>
      <c r="J37" s="10"/>
      <c r="K37" s="10"/>
      <c r="L37" s="10">
        <f t="shared" si="5"/>
        <v>0</v>
      </c>
      <c r="M37" s="10" t="str">
        <f t="shared" si="6"/>
        <v/>
      </c>
      <c r="N37" s="12">
        <f t="shared" si="7"/>
        <v>0</v>
      </c>
      <c r="O37" s="9"/>
      <c r="P37" s="10" t="str">
        <f t="shared" si="8"/>
        <v/>
      </c>
      <c r="Q37" s="18">
        <f>AVERAGE(M$2:M37)</f>
        <v>2.4580555555555552</v>
      </c>
      <c r="R37" s="10"/>
      <c r="S37" s="10"/>
    </row>
    <row r="38" spans="1:19" ht="12" customHeight="1" x14ac:dyDescent="0.2">
      <c r="A38" s="7"/>
      <c r="B38" s="8"/>
      <c r="C38" s="9"/>
      <c r="D38" s="21"/>
      <c r="E38" s="10"/>
      <c r="F38" s="10"/>
      <c r="G38" s="10"/>
      <c r="H38" s="10"/>
      <c r="I38" s="10"/>
      <c r="J38" s="10"/>
      <c r="K38" s="10"/>
      <c r="L38" s="10">
        <f t="shared" si="5"/>
        <v>0</v>
      </c>
      <c r="M38" s="10" t="str">
        <f t="shared" si="6"/>
        <v/>
      </c>
      <c r="N38" s="12">
        <f t="shared" si="7"/>
        <v>0</v>
      </c>
      <c r="O38" s="9"/>
      <c r="P38" s="10" t="str">
        <f t="shared" si="8"/>
        <v/>
      </c>
      <c r="Q38" s="18">
        <f>AVERAGE(M$2:M38)</f>
        <v>2.4580555555555552</v>
      </c>
      <c r="R38" s="10"/>
      <c r="S38" s="10"/>
    </row>
    <row r="39" spans="1:19" ht="12" customHeight="1" x14ac:dyDescent="0.2">
      <c r="A39" s="7"/>
      <c r="B39" s="8"/>
      <c r="C39" s="21"/>
      <c r="D39" s="9"/>
      <c r="E39" s="10"/>
      <c r="F39" s="10"/>
      <c r="G39" s="10"/>
      <c r="H39" s="10"/>
      <c r="I39" s="10"/>
      <c r="J39" s="10"/>
      <c r="K39" s="10"/>
      <c r="L39" s="10">
        <f t="shared" si="5"/>
        <v>0</v>
      </c>
      <c r="M39" s="10" t="str">
        <f t="shared" si="6"/>
        <v/>
      </c>
      <c r="N39" s="12">
        <f t="shared" si="7"/>
        <v>0</v>
      </c>
      <c r="O39" s="9"/>
      <c r="P39" s="10" t="str">
        <f t="shared" si="8"/>
        <v/>
      </c>
      <c r="Q39" s="18">
        <f>AVERAGE(M$2:M39)</f>
        <v>2.4580555555555552</v>
      </c>
      <c r="R39" s="10"/>
      <c r="S39" s="10"/>
    </row>
    <row r="40" spans="1:19" ht="12" customHeight="1" x14ac:dyDescent="0.2">
      <c r="A40" s="7"/>
      <c r="B40" s="8"/>
      <c r="C40" s="21"/>
      <c r="D40" s="9"/>
      <c r="E40" s="10"/>
      <c r="F40" s="10"/>
      <c r="G40" s="10"/>
      <c r="H40" s="10"/>
      <c r="I40" s="10"/>
      <c r="J40" s="10"/>
      <c r="K40" s="10"/>
      <c r="L40" s="10">
        <f t="shared" si="5"/>
        <v>0</v>
      </c>
      <c r="M40" s="10" t="str">
        <f t="shared" si="6"/>
        <v/>
      </c>
      <c r="N40" s="12">
        <f t="shared" si="7"/>
        <v>0</v>
      </c>
      <c r="O40" s="9"/>
      <c r="P40" s="10" t="str">
        <f t="shared" si="8"/>
        <v/>
      </c>
      <c r="Q40" s="18">
        <f>AVERAGE(M$2:M40)</f>
        <v>2.4580555555555552</v>
      </c>
      <c r="R40" s="10"/>
      <c r="S40" s="10"/>
    </row>
    <row r="41" spans="1:19" ht="12" customHeight="1" x14ac:dyDescent="0.2">
      <c r="A41" s="7"/>
      <c r="B41" s="8"/>
      <c r="C41" s="21"/>
      <c r="D41" s="21"/>
      <c r="E41" s="10"/>
      <c r="F41" s="10"/>
      <c r="G41" s="10"/>
      <c r="H41" s="10"/>
      <c r="I41" s="10"/>
      <c r="J41" s="10"/>
      <c r="K41" s="10"/>
      <c r="L41" s="10">
        <f t="shared" si="5"/>
        <v>0</v>
      </c>
      <c r="M41" s="10" t="str">
        <f t="shared" si="6"/>
        <v/>
      </c>
      <c r="N41" s="12">
        <f t="shared" si="7"/>
        <v>0</v>
      </c>
      <c r="O41" s="9"/>
      <c r="P41" s="10" t="str">
        <f t="shared" si="8"/>
        <v/>
      </c>
      <c r="Q41" s="18">
        <f>AVERAGE(M$2:M41)</f>
        <v>2.4580555555555552</v>
      </c>
      <c r="R41" s="10"/>
      <c r="S41" s="10"/>
    </row>
    <row r="42" spans="1:19" ht="12" customHeight="1" x14ac:dyDescent="0.2">
      <c r="A42" s="7"/>
      <c r="B42" s="8"/>
      <c r="C42" s="21"/>
      <c r="D42" s="21"/>
      <c r="E42" s="10"/>
      <c r="F42" s="10"/>
      <c r="G42" s="10"/>
      <c r="H42" s="10"/>
      <c r="I42" s="10"/>
      <c r="J42" s="10"/>
      <c r="K42" s="10"/>
      <c r="L42" s="10">
        <f t="shared" si="5"/>
        <v>0</v>
      </c>
      <c r="M42" s="10" t="str">
        <f t="shared" si="6"/>
        <v/>
      </c>
      <c r="N42" s="12">
        <f t="shared" si="7"/>
        <v>0</v>
      </c>
      <c r="O42" s="9"/>
      <c r="P42" s="10" t="str">
        <f t="shared" si="8"/>
        <v/>
      </c>
      <c r="Q42" s="18">
        <f>AVERAGE(M$2:M42)</f>
        <v>2.4580555555555552</v>
      </c>
      <c r="R42" s="10"/>
      <c r="S42" s="10"/>
    </row>
    <row r="43" spans="1:19" ht="12" customHeight="1" x14ac:dyDescent="0.2">
      <c r="A43" s="7"/>
      <c r="B43" s="8"/>
      <c r="C43" s="21"/>
      <c r="D43" s="21"/>
      <c r="E43" s="10"/>
      <c r="F43" s="10"/>
      <c r="G43" s="10"/>
      <c r="H43" s="10"/>
      <c r="I43" s="10"/>
      <c r="J43" s="10"/>
      <c r="K43" s="10"/>
      <c r="L43" s="10">
        <f t="shared" si="5"/>
        <v>0</v>
      </c>
      <c r="M43" s="10" t="str">
        <f t="shared" si="6"/>
        <v/>
      </c>
      <c r="N43" s="12">
        <f t="shared" si="7"/>
        <v>0</v>
      </c>
      <c r="O43" s="9"/>
      <c r="P43" s="10" t="str">
        <f t="shared" si="8"/>
        <v/>
      </c>
      <c r="Q43" s="18">
        <f>AVERAGE(M$2:M43)</f>
        <v>2.4580555555555552</v>
      </c>
      <c r="R43" s="10"/>
      <c r="S43" s="10"/>
    </row>
    <row r="44" spans="1:19" ht="12" customHeight="1" x14ac:dyDescent="0.2">
      <c r="A44" s="7"/>
      <c r="B44" s="8"/>
      <c r="C44" s="21"/>
      <c r="D44" s="21"/>
      <c r="E44" s="10"/>
      <c r="F44" s="10"/>
      <c r="G44" s="10"/>
      <c r="H44" s="10"/>
      <c r="I44" s="10"/>
      <c r="J44" s="10"/>
      <c r="K44" s="10"/>
      <c r="L44" s="10">
        <f t="shared" si="5"/>
        <v>0</v>
      </c>
      <c r="M44" s="10" t="str">
        <f t="shared" si="6"/>
        <v/>
      </c>
      <c r="N44" s="12">
        <f t="shared" si="7"/>
        <v>0</v>
      </c>
      <c r="O44" s="9"/>
      <c r="P44" s="10" t="str">
        <f t="shared" si="8"/>
        <v/>
      </c>
      <c r="Q44" s="18">
        <f>AVERAGE(M$2:M44)</f>
        <v>2.4580555555555552</v>
      </c>
      <c r="R44" s="10"/>
      <c r="S44" s="10"/>
    </row>
    <row r="45" spans="1:19" ht="12" customHeight="1" x14ac:dyDescent="0.2">
      <c r="A45" s="7"/>
      <c r="B45" s="8"/>
      <c r="C45" s="21"/>
      <c r="D45" s="9"/>
      <c r="E45" s="10"/>
      <c r="F45" s="10"/>
      <c r="G45" s="10"/>
      <c r="H45" s="10"/>
      <c r="I45" s="10"/>
      <c r="J45" s="10"/>
      <c r="K45" s="10"/>
      <c r="L45" s="10">
        <f t="shared" si="5"/>
        <v>0</v>
      </c>
      <c r="M45" s="10" t="str">
        <f t="shared" si="6"/>
        <v/>
      </c>
      <c r="N45" s="12">
        <f t="shared" si="7"/>
        <v>0</v>
      </c>
      <c r="O45" s="9"/>
      <c r="P45" s="10" t="str">
        <f t="shared" si="8"/>
        <v/>
      </c>
      <c r="Q45" s="18">
        <f>AVERAGE(M$2:M45)</f>
        <v>2.4580555555555552</v>
      </c>
      <c r="R45" s="10"/>
      <c r="S45" s="10"/>
    </row>
    <row r="46" spans="1:19" ht="12" customHeight="1" x14ac:dyDescent="0.2">
      <c r="A46" s="7"/>
      <c r="B46" s="8"/>
      <c r="C46" s="21"/>
      <c r="D46" s="21"/>
      <c r="E46" s="10"/>
      <c r="F46" s="10"/>
      <c r="G46" s="10"/>
      <c r="H46" s="10"/>
      <c r="I46" s="10"/>
      <c r="J46" s="10"/>
      <c r="K46" s="10"/>
      <c r="L46" s="10">
        <f t="shared" si="5"/>
        <v>0</v>
      </c>
      <c r="M46" s="10" t="str">
        <f t="shared" si="6"/>
        <v/>
      </c>
      <c r="N46" s="12">
        <f t="shared" si="7"/>
        <v>0</v>
      </c>
      <c r="O46" s="9"/>
      <c r="P46" s="10" t="str">
        <f t="shared" si="8"/>
        <v/>
      </c>
      <c r="Q46" s="18">
        <f>AVERAGE(M$2:M46)</f>
        <v>2.4580555555555552</v>
      </c>
      <c r="R46" s="10"/>
      <c r="S46" s="10"/>
    </row>
    <row r="47" spans="1:19" ht="12" customHeight="1" x14ac:dyDescent="0.2">
      <c r="A47" s="7"/>
      <c r="B47" s="8"/>
      <c r="C47" s="21"/>
      <c r="D47" s="21"/>
      <c r="E47" s="10"/>
      <c r="F47" s="10"/>
      <c r="G47" s="10"/>
      <c r="H47" s="10"/>
      <c r="I47" s="10"/>
      <c r="J47" s="10"/>
      <c r="K47" s="10"/>
      <c r="L47" s="10">
        <f t="shared" si="5"/>
        <v>0</v>
      </c>
      <c r="M47" s="10" t="str">
        <f t="shared" si="6"/>
        <v/>
      </c>
      <c r="N47" s="12">
        <f t="shared" si="7"/>
        <v>0</v>
      </c>
      <c r="O47" s="9"/>
      <c r="P47" s="10" t="str">
        <f t="shared" si="8"/>
        <v/>
      </c>
      <c r="Q47" s="18">
        <f>AVERAGE(M$2:M56)</f>
        <v>2.4580555555555552</v>
      </c>
      <c r="R47" s="10"/>
      <c r="S47" s="10"/>
    </row>
    <row r="48" spans="1:19" ht="12" customHeight="1" x14ac:dyDescent="0.2">
      <c r="A48" s="7"/>
      <c r="B48" s="8"/>
      <c r="C48" s="21"/>
      <c r="D48" s="21"/>
      <c r="E48" s="10"/>
      <c r="F48" s="10"/>
      <c r="G48" s="10"/>
      <c r="H48" s="10"/>
      <c r="I48" s="10"/>
      <c r="J48" s="10"/>
      <c r="K48" s="10"/>
      <c r="L48" s="10">
        <f t="shared" si="5"/>
        <v>0</v>
      </c>
      <c r="M48" s="10" t="str">
        <f t="shared" si="6"/>
        <v/>
      </c>
      <c r="N48" s="12">
        <f t="shared" si="7"/>
        <v>0</v>
      </c>
      <c r="O48" s="9"/>
      <c r="P48" s="10" t="str">
        <f t="shared" si="8"/>
        <v/>
      </c>
      <c r="Q48" s="18">
        <f>AVERAGE(M$2:M48)</f>
        <v>2.4580555555555552</v>
      </c>
      <c r="R48" s="10"/>
      <c r="S48" s="10"/>
    </row>
    <row r="49" spans="1:19" ht="12" customHeight="1" x14ac:dyDescent="0.2">
      <c r="A49" s="7"/>
      <c r="B49" s="8"/>
      <c r="C49" s="21"/>
      <c r="D49" s="21"/>
      <c r="E49" s="10"/>
      <c r="F49" s="10"/>
      <c r="G49" s="10"/>
      <c r="H49" s="10"/>
      <c r="I49" s="10"/>
      <c r="J49" s="10"/>
      <c r="K49" s="10"/>
      <c r="L49" s="10">
        <f t="shared" si="5"/>
        <v>0</v>
      </c>
      <c r="M49" s="10" t="str">
        <f t="shared" si="6"/>
        <v/>
      </c>
      <c r="N49" s="12">
        <f t="shared" si="7"/>
        <v>0</v>
      </c>
      <c r="O49" s="9"/>
      <c r="P49" s="10" t="str">
        <f t="shared" si="8"/>
        <v/>
      </c>
      <c r="Q49" s="18">
        <f>AVERAGE(M$2:M49)</f>
        <v>2.4580555555555552</v>
      </c>
      <c r="R49" s="10"/>
      <c r="S49" s="10"/>
    </row>
    <row r="50" spans="1:19" ht="12" customHeight="1" x14ac:dyDescent="0.2">
      <c r="A50" s="7"/>
      <c r="B50" s="8"/>
      <c r="C50" s="21"/>
      <c r="D50" s="21"/>
      <c r="E50" s="10"/>
      <c r="F50" s="10"/>
      <c r="G50" s="10"/>
      <c r="H50" s="10"/>
      <c r="I50" s="10"/>
      <c r="J50" s="10"/>
      <c r="K50" s="10"/>
      <c r="L50" s="10">
        <f t="shared" si="5"/>
        <v>0</v>
      </c>
      <c r="M50" s="10" t="str">
        <f t="shared" si="6"/>
        <v/>
      </c>
      <c r="N50" s="12">
        <f t="shared" si="7"/>
        <v>0</v>
      </c>
      <c r="O50" s="9"/>
      <c r="P50" s="10" t="str">
        <f t="shared" si="8"/>
        <v/>
      </c>
      <c r="Q50" s="18">
        <f>AVERAGE(M$2:M50)</f>
        <v>2.4580555555555552</v>
      </c>
      <c r="R50" s="10"/>
      <c r="S50" s="10"/>
    </row>
    <row r="51" spans="1:19" ht="12" customHeight="1" x14ac:dyDescent="0.2">
      <c r="A51" s="7"/>
      <c r="B51" s="8"/>
      <c r="C51" s="21"/>
      <c r="D51" s="21"/>
      <c r="E51" s="10"/>
      <c r="F51" s="10"/>
      <c r="G51" s="10"/>
      <c r="H51" s="10"/>
      <c r="I51" s="10"/>
      <c r="J51" s="10"/>
      <c r="K51" s="10"/>
      <c r="L51" s="10">
        <f t="shared" si="5"/>
        <v>0</v>
      </c>
      <c r="M51" s="10" t="str">
        <f t="shared" si="6"/>
        <v/>
      </c>
      <c r="N51" s="12">
        <f t="shared" si="7"/>
        <v>0</v>
      </c>
      <c r="O51" s="9"/>
      <c r="P51" s="10" t="str">
        <f t="shared" si="8"/>
        <v/>
      </c>
      <c r="Q51" s="18">
        <f>AVERAGE(M$2:M51)</f>
        <v>2.4580555555555552</v>
      </c>
      <c r="R51" s="10"/>
      <c r="S51" s="10"/>
    </row>
    <row r="52" spans="1:19" ht="12" customHeight="1" x14ac:dyDescent="0.2">
      <c r="A52" s="7"/>
      <c r="B52" s="8"/>
      <c r="C52" s="21"/>
      <c r="D52" s="21"/>
      <c r="E52" s="10"/>
      <c r="F52" s="10"/>
      <c r="G52" s="10"/>
      <c r="H52" s="10"/>
      <c r="I52" s="10"/>
      <c r="J52" s="10"/>
      <c r="K52" s="10"/>
      <c r="L52" s="10">
        <f t="shared" si="5"/>
        <v>0</v>
      </c>
      <c r="M52" s="10" t="str">
        <f t="shared" si="6"/>
        <v/>
      </c>
      <c r="N52" s="12">
        <f t="shared" si="7"/>
        <v>0</v>
      </c>
      <c r="O52" s="9"/>
      <c r="P52" s="10" t="str">
        <f t="shared" si="8"/>
        <v/>
      </c>
      <c r="Q52" s="18">
        <f>AVERAGE(M$2:M52)</f>
        <v>2.4580555555555552</v>
      </c>
      <c r="R52" s="10"/>
      <c r="S52" s="10"/>
    </row>
    <row r="53" spans="1:19" ht="12" customHeight="1" x14ac:dyDescent="0.2">
      <c r="A53" s="7"/>
      <c r="B53" s="8"/>
      <c r="C53" s="21"/>
      <c r="D53" s="21"/>
      <c r="E53" s="10"/>
      <c r="F53" s="10"/>
      <c r="G53" s="10"/>
      <c r="H53" s="10"/>
      <c r="I53" s="10"/>
      <c r="J53" s="10"/>
      <c r="K53" s="10"/>
      <c r="L53" s="10">
        <f t="shared" si="5"/>
        <v>0</v>
      </c>
      <c r="M53" s="10" t="str">
        <f t="shared" si="6"/>
        <v/>
      </c>
      <c r="N53" s="12">
        <f t="shared" si="7"/>
        <v>0</v>
      </c>
      <c r="O53" s="9"/>
      <c r="P53" s="10" t="str">
        <f t="shared" si="8"/>
        <v/>
      </c>
      <c r="Q53" s="18">
        <f>AVERAGE(M$2:M53)</f>
        <v>2.4580555555555552</v>
      </c>
      <c r="R53" s="10"/>
      <c r="S53" s="10"/>
    </row>
    <row r="54" spans="1:19" ht="12" customHeight="1" x14ac:dyDescent="0.2">
      <c r="A54" s="7"/>
      <c r="B54" s="8"/>
      <c r="C54" s="9"/>
      <c r="D54" s="9"/>
      <c r="E54" s="10"/>
      <c r="F54" s="10"/>
      <c r="G54" s="10"/>
      <c r="H54" s="10"/>
      <c r="I54" s="10"/>
      <c r="J54" s="10"/>
      <c r="K54" s="10"/>
      <c r="L54" s="10">
        <f t="shared" si="5"/>
        <v>0</v>
      </c>
      <c r="M54" s="10" t="str">
        <f t="shared" si="6"/>
        <v/>
      </c>
      <c r="N54" s="12">
        <f t="shared" si="7"/>
        <v>0</v>
      </c>
      <c r="O54" s="9"/>
      <c r="P54" s="10" t="str">
        <f t="shared" si="8"/>
        <v/>
      </c>
      <c r="Q54" s="18">
        <f>AVERAGE(M$2:M54)</f>
        <v>2.4580555555555552</v>
      </c>
      <c r="R54" s="10"/>
      <c r="S54" s="10"/>
    </row>
    <row r="55" spans="1:19" ht="12" customHeight="1" x14ac:dyDescent="0.2">
      <c r="A55" s="7"/>
      <c r="B55" s="8"/>
      <c r="C55" s="21"/>
      <c r="D55" s="21"/>
      <c r="E55" s="10"/>
      <c r="F55" s="10"/>
      <c r="G55" s="10"/>
      <c r="H55" s="10"/>
      <c r="I55" s="10"/>
      <c r="J55" s="10"/>
      <c r="K55" s="10"/>
      <c r="L55" s="10">
        <f t="shared" si="5"/>
        <v>0</v>
      </c>
      <c r="M55" s="10" t="str">
        <f t="shared" si="6"/>
        <v/>
      </c>
      <c r="N55" s="12">
        <f t="shared" si="7"/>
        <v>0</v>
      </c>
      <c r="O55" s="9"/>
      <c r="P55" s="10" t="str">
        <f t="shared" si="8"/>
        <v/>
      </c>
      <c r="Q55" s="18">
        <f>AVERAGE(M$2:M55)</f>
        <v>2.4580555555555552</v>
      </c>
      <c r="R55" s="10"/>
      <c r="S55" s="10"/>
    </row>
    <row r="56" spans="1:19" ht="12" customHeight="1" x14ac:dyDescent="0.2">
      <c r="A56" s="7">
        <v>1</v>
      </c>
      <c r="B56" s="8"/>
      <c r="C56" s="21"/>
      <c r="D56" s="21"/>
      <c r="E56" s="10"/>
      <c r="F56" s="10"/>
      <c r="G56" s="10"/>
      <c r="H56" s="10"/>
      <c r="I56" s="10"/>
      <c r="J56" s="10"/>
      <c r="K56" s="10"/>
      <c r="L56" s="10">
        <f t="shared" si="5"/>
        <v>0</v>
      </c>
      <c r="M56" s="10" t="str">
        <f t="shared" si="6"/>
        <v/>
      </c>
      <c r="N56" s="12">
        <f t="shared" si="7"/>
        <v>0</v>
      </c>
      <c r="O56" s="9"/>
      <c r="P56" s="10" t="str">
        <f t="shared" si="8"/>
        <v/>
      </c>
      <c r="Q56" s="18">
        <f>AVERAGE(M$2:M56)</f>
        <v>2.4580555555555552</v>
      </c>
      <c r="R56" s="10"/>
      <c r="S56" s="10"/>
    </row>
    <row r="57" spans="1:19" ht="12" customHeight="1" x14ac:dyDescent="0.2">
      <c r="A57" s="7">
        <v>0</v>
      </c>
      <c r="B57" s="8"/>
      <c r="C57" s="21"/>
      <c r="D57" s="22"/>
      <c r="E57" s="23"/>
      <c r="F57" s="23"/>
      <c r="G57" s="23"/>
      <c r="H57" s="23"/>
      <c r="I57" s="23"/>
      <c r="J57" s="23"/>
      <c r="K57" s="23"/>
      <c r="L57" s="23"/>
      <c r="M57" s="24"/>
      <c r="N57" s="25"/>
      <c r="O57" s="9"/>
      <c r="P57" s="25"/>
      <c r="Q57" s="18"/>
      <c r="R57" s="10"/>
      <c r="S57" s="10"/>
    </row>
    <row r="58" spans="1:19" ht="12" customHeight="1" x14ac:dyDescent="0.2">
      <c r="A58" s="2"/>
      <c r="B58" s="8"/>
      <c r="C58" s="26"/>
      <c r="D58" s="27" t="s">
        <v>16</v>
      </c>
      <c r="E58" s="28">
        <f>SUM(E2:E57)</f>
        <v>1400</v>
      </c>
      <c r="F58" s="28">
        <f t="shared" ref="F58:K58" si="9">AVERAGE(F2:F57)</f>
        <v>91.75</v>
      </c>
      <c r="G58" s="29">
        <f t="shared" si="9"/>
        <v>91.875</v>
      </c>
      <c r="H58" s="29">
        <f t="shared" si="9"/>
        <v>90.625</v>
      </c>
      <c r="I58" s="29">
        <f t="shared" si="9"/>
        <v>92.625</v>
      </c>
      <c r="J58" s="29">
        <f t="shared" si="9"/>
        <v>93.5</v>
      </c>
      <c r="K58" s="29">
        <f t="shared" si="9"/>
        <v>94.75</v>
      </c>
      <c r="L58" s="28">
        <f>SUM(L2:L57)</f>
        <v>3688</v>
      </c>
      <c r="M58" s="30">
        <f>L58/E58</f>
        <v>2.6342857142857143</v>
      </c>
      <c r="N58" s="29">
        <f>SUM(N2:N57)/COUNTIF(N2:N57,"&gt;0")</f>
        <v>7.25</v>
      </c>
      <c r="O58" s="31"/>
      <c r="P58" s="29">
        <f>AVERAGE(P2:P57)</f>
        <v>147.48333333333332</v>
      </c>
      <c r="Q58" s="32"/>
      <c r="R58" s="10"/>
      <c r="S58" s="10"/>
    </row>
    <row r="59" spans="1:19" ht="12" customHeight="1" x14ac:dyDescent="0.2">
      <c r="A59" s="2"/>
      <c r="B59" s="10"/>
      <c r="C59" s="33"/>
      <c r="D59" s="34" t="s">
        <v>17</v>
      </c>
      <c r="E59" s="34"/>
      <c r="F59" s="35">
        <f t="shared" ref="F59:K59" si="10">MIN(F2:F57)</f>
        <v>84</v>
      </c>
      <c r="G59" s="35">
        <f t="shared" si="10"/>
        <v>89</v>
      </c>
      <c r="H59" s="35">
        <f t="shared" si="10"/>
        <v>88</v>
      </c>
      <c r="I59" s="35">
        <f t="shared" si="10"/>
        <v>90</v>
      </c>
      <c r="J59" s="36">
        <f t="shared" si="10"/>
        <v>92</v>
      </c>
      <c r="K59" s="36">
        <f t="shared" si="10"/>
        <v>93</v>
      </c>
      <c r="L59" s="35">
        <f>SUM(F59:I59)</f>
        <v>351</v>
      </c>
      <c r="M59" s="37">
        <f>SUM(F59:K59)</f>
        <v>536</v>
      </c>
      <c r="N59" s="37"/>
      <c r="O59" s="32"/>
      <c r="P59" s="38"/>
      <c r="Q59" s="10"/>
      <c r="R59" s="10"/>
      <c r="S59" s="10"/>
    </row>
    <row r="60" spans="1:19" ht="12" customHeight="1" x14ac:dyDescent="0.2">
      <c r="A60" s="2"/>
      <c r="B60" s="10"/>
      <c r="C60" s="26"/>
      <c r="D60" s="39" t="s">
        <v>18</v>
      </c>
      <c r="E60" s="39"/>
      <c r="F60" s="40">
        <f t="shared" ref="F60:K60" si="11">MAX(F2:F57)</f>
        <v>96</v>
      </c>
      <c r="G60" s="40">
        <f t="shared" si="11"/>
        <v>97</v>
      </c>
      <c r="H60" s="40">
        <f t="shared" si="11"/>
        <v>94</v>
      </c>
      <c r="I60" s="40">
        <f t="shared" si="11"/>
        <v>99</v>
      </c>
      <c r="J60" s="41">
        <f t="shared" si="11"/>
        <v>98</v>
      </c>
      <c r="K60" s="41">
        <f t="shared" si="11"/>
        <v>100</v>
      </c>
      <c r="L60" s="40">
        <f>SUM(F60:I60)</f>
        <v>386</v>
      </c>
      <c r="M60" s="42">
        <f>SUM(F60:K60)</f>
        <v>584</v>
      </c>
      <c r="N60" s="42"/>
      <c r="O60" s="32"/>
      <c r="P60" s="10"/>
      <c r="Q60" s="10"/>
      <c r="R60" s="10"/>
      <c r="S60" s="10"/>
    </row>
  </sheetData>
  <mergeCells count="1">
    <mergeCell ref="R1:S1"/>
  </mergeCells>
  <phoneticPr fontId="7" type="noConversion"/>
  <pageMargins left="0.25" right="0.25" top="0.75" bottom="0.75" header="0.3" footer="0.3"/>
  <pageSetup orientation="landscape"/>
  <headerFooter>
    <oddHeader>&amp;C&amp;"Arial,Normal"&amp;14&amp;K000000Pistolet 10m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showGridLines="0" workbookViewId="0">
      <selection activeCell="N27" sqref="N27"/>
    </sheetView>
  </sheetViews>
  <sheetFormatPr baseColWidth="10" defaultColWidth="10" defaultRowHeight="12.95" customHeight="1" x14ac:dyDescent="0.2"/>
  <cols>
    <col min="1" max="256" width="10" customWidth="1"/>
  </cols>
  <sheetData/>
  <pageMargins left="0.75" right="0.75" top="1" bottom="1" header="0.5" footer="0.5"/>
  <pageSetup orientation="portrait"/>
  <headerFooter>
    <oddFooter>&amp;L&amp;"Helvetica,Regular"&amp;11&amp;K000000	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V40"/>
  <sheetViews>
    <sheetView showGridLines="0" topLeftCell="C1" workbookViewId="0">
      <selection activeCell="H9" sqref="H9"/>
    </sheetView>
  </sheetViews>
  <sheetFormatPr baseColWidth="10" defaultColWidth="2.09765625" defaultRowHeight="11.45" customHeight="1" x14ac:dyDescent="0.2"/>
  <cols>
    <col min="1" max="1" width="2.09765625" style="43" hidden="1" customWidth="1"/>
    <col min="2" max="2" width="7.59765625" style="43" customWidth="1"/>
    <col min="3" max="3" width="10.19921875" style="43" customWidth="1"/>
    <col min="4" max="4" width="13.19921875" style="43" customWidth="1"/>
    <col min="5" max="5" width="5.3984375" style="43" customWidth="1"/>
    <col min="6" max="11" width="3.5" style="43" customWidth="1"/>
    <col min="12" max="12" width="4.59765625" style="43" customWidth="1"/>
    <col min="13" max="13" width="5.69921875" style="43" customWidth="1"/>
    <col min="14" max="14" width="4.59765625" style="43" customWidth="1"/>
    <col min="15" max="15" width="7.5" style="43" customWidth="1"/>
    <col min="16" max="17" width="6.69921875" style="43" customWidth="1"/>
    <col min="18" max="18" width="4.19921875" style="43" customWidth="1"/>
    <col min="19" max="19" width="2.59765625" style="43" customWidth="1"/>
    <col min="20" max="256" width="2.09765625" style="43" customWidth="1"/>
  </cols>
  <sheetData>
    <row r="1" spans="1:19" ht="12" customHeight="1" x14ac:dyDescent="0.2">
      <c r="A1" s="2"/>
      <c r="B1" s="3" t="s">
        <v>0</v>
      </c>
      <c r="C1" s="4" t="s">
        <v>1</v>
      </c>
      <c r="D1" s="4" t="s">
        <v>19</v>
      </c>
      <c r="E1" s="3" t="s">
        <v>2</v>
      </c>
      <c r="F1" s="3" t="s">
        <v>3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10</v>
      </c>
      <c r="N1" s="3" t="s">
        <v>11</v>
      </c>
      <c r="O1" s="5" t="s">
        <v>12</v>
      </c>
      <c r="P1" s="3" t="s">
        <v>13</v>
      </c>
      <c r="Q1" s="6" t="s">
        <v>14</v>
      </c>
      <c r="R1" s="81" t="s">
        <v>15</v>
      </c>
      <c r="S1" s="82"/>
    </row>
    <row r="2" spans="1:19" ht="12" customHeight="1" x14ac:dyDescent="0.2">
      <c r="A2" s="7">
        <v>0</v>
      </c>
      <c r="B2" s="44">
        <v>42133</v>
      </c>
      <c r="C2" s="7" t="s">
        <v>33</v>
      </c>
      <c r="D2" s="7" t="s">
        <v>34</v>
      </c>
      <c r="E2" s="45">
        <v>60</v>
      </c>
      <c r="F2" s="46">
        <v>89</v>
      </c>
      <c r="G2" s="46">
        <v>92</v>
      </c>
      <c r="H2" s="46">
        <v>88</v>
      </c>
      <c r="I2" s="46">
        <v>90</v>
      </c>
      <c r="J2" s="46">
        <v>89</v>
      </c>
      <c r="K2" s="46">
        <v>86</v>
      </c>
      <c r="L2" s="45">
        <f t="shared" ref="L2:L37" si="0">SUM(F2:K2)</f>
        <v>534</v>
      </c>
      <c r="M2" s="47">
        <f t="shared" ref="M2:M37" si="1">IF(E2&lt;&gt;0,SUM(F2:K2)/E2,"")</f>
        <v>8.9</v>
      </c>
      <c r="N2" s="48">
        <f t="shared" ref="N2:N37" si="2">MAX(F2:K2)-MIN(F2:K2)</f>
        <v>6</v>
      </c>
      <c r="O2" s="7"/>
      <c r="P2" s="48">
        <f t="shared" ref="P2:P37" si="3">IF(M2&lt;&gt;"",M2*60,"")</f>
        <v>534</v>
      </c>
      <c r="Q2" s="49">
        <f>AVERAGE(M$2:M2)</f>
        <v>8.9</v>
      </c>
      <c r="R2" s="50">
        <v>65</v>
      </c>
      <c r="S2" s="50">
        <f t="shared" ref="S2:S37" si="4">COUNTIF($F$2:$K$37,R2)</f>
        <v>0</v>
      </c>
    </row>
    <row r="3" spans="1:19" ht="12" customHeight="1" x14ac:dyDescent="0.2">
      <c r="A3" s="7">
        <v>1</v>
      </c>
      <c r="B3" s="44">
        <v>42165</v>
      </c>
      <c r="C3" s="7"/>
      <c r="D3" s="7"/>
      <c r="E3" s="46">
        <v>60</v>
      </c>
      <c r="F3" s="46">
        <v>90</v>
      </c>
      <c r="G3" s="46">
        <v>91</v>
      </c>
      <c r="H3" s="46">
        <v>92</v>
      </c>
      <c r="I3" s="46">
        <v>93</v>
      </c>
      <c r="J3" s="46">
        <v>94</v>
      </c>
      <c r="K3" s="46">
        <v>95</v>
      </c>
      <c r="L3" s="45">
        <f t="shared" si="0"/>
        <v>555</v>
      </c>
      <c r="M3" s="45">
        <f t="shared" si="1"/>
        <v>9.25</v>
      </c>
      <c r="N3" s="48">
        <f t="shared" si="2"/>
        <v>5</v>
      </c>
      <c r="O3" s="7"/>
      <c r="P3" s="45">
        <f t="shared" si="3"/>
        <v>555</v>
      </c>
      <c r="Q3" s="49">
        <f>AVERAGE(M$2:M3)</f>
        <v>9.0749999999999993</v>
      </c>
      <c r="R3" s="50">
        <v>66</v>
      </c>
      <c r="S3" s="50">
        <f t="shared" si="4"/>
        <v>0</v>
      </c>
    </row>
    <row r="4" spans="1:19" ht="12" customHeight="1" x14ac:dyDescent="0.2">
      <c r="A4" s="7">
        <v>0</v>
      </c>
      <c r="B4" s="44"/>
      <c r="C4" s="7"/>
      <c r="D4" s="7"/>
      <c r="E4" s="46"/>
      <c r="F4" s="46"/>
      <c r="G4" s="46"/>
      <c r="H4" s="46"/>
      <c r="I4" s="46"/>
      <c r="J4" s="46"/>
      <c r="K4" s="46"/>
      <c r="L4" s="45">
        <f t="shared" si="0"/>
        <v>0</v>
      </c>
      <c r="M4" s="45" t="str">
        <f t="shared" si="1"/>
        <v/>
      </c>
      <c r="N4" s="48">
        <f t="shared" si="2"/>
        <v>0</v>
      </c>
      <c r="O4" s="7"/>
      <c r="P4" s="45" t="str">
        <f t="shared" si="3"/>
        <v/>
      </c>
      <c r="Q4" s="49">
        <f>AVERAGE(M$2:M4)</f>
        <v>9.0749999999999993</v>
      </c>
      <c r="R4" s="50">
        <v>67</v>
      </c>
      <c r="S4" s="50">
        <f t="shared" si="4"/>
        <v>0</v>
      </c>
    </row>
    <row r="5" spans="1:19" ht="12" customHeight="1" x14ac:dyDescent="0.2">
      <c r="A5" s="7">
        <v>1</v>
      </c>
      <c r="B5" s="44"/>
      <c r="C5" s="2"/>
      <c r="D5" s="2"/>
      <c r="E5" s="46"/>
      <c r="F5" s="46"/>
      <c r="G5" s="46"/>
      <c r="H5" s="46"/>
      <c r="I5" s="46"/>
      <c r="J5" s="46"/>
      <c r="K5" s="46"/>
      <c r="L5" s="45">
        <f t="shared" si="0"/>
        <v>0</v>
      </c>
      <c r="M5" s="45" t="str">
        <f t="shared" si="1"/>
        <v/>
      </c>
      <c r="N5" s="48">
        <f t="shared" si="2"/>
        <v>0</v>
      </c>
      <c r="O5" s="7"/>
      <c r="P5" s="45" t="str">
        <f t="shared" si="3"/>
        <v/>
      </c>
      <c r="Q5" s="49">
        <f>AVERAGE(M$2:M5)</f>
        <v>9.0749999999999993</v>
      </c>
      <c r="R5" s="50">
        <v>68</v>
      </c>
      <c r="S5" s="50">
        <f t="shared" si="4"/>
        <v>0</v>
      </c>
    </row>
    <row r="6" spans="1:19" ht="12" customHeight="1" x14ac:dyDescent="0.2">
      <c r="A6" s="7">
        <v>0</v>
      </c>
      <c r="B6" s="44"/>
      <c r="C6" s="2"/>
      <c r="D6" s="15"/>
      <c r="E6" s="46"/>
      <c r="F6" s="46"/>
      <c r="G6" s="46"/>
      <c r="H6" s="46"/>
      <c r="I6" s="46"/>
      <c r="J6" s="46"/>
      <c r="K6" s="46"/>
      <c r="L6" s="45">
        <f t="shared" si="0"/>
        <v>0</v>
      </c>
      <c r="M6" s="45" t="str">
        <f t="shared" si="1"/>
        <v/>
      </c>
      <c r="N6" s="48">
        <f t="shared" si="2"/>
        <v>0</v>
      </c>
      <c r="O6" s="7"/>
      <c r="P6" s="45" t="str">
        <f t="shared" si="3"/>
        <v/>
      </c>
      <c r="Q6" s="49">
        <f>AVERAGE(M$2:M6)</f>
        <v>9.0749999999999993</v>
      </c>
      <c r="R6" s="50">
        <v>69</v>
      </c>
      <c r="S6" s="50">
        <f t="shared" si="4"/>
        <v>0</v>
      </c>
    </row>
    <row r="7" spans="1:19" ht="12" customHeight="1" x14ac:dyDescent="0.2">
      <c r="A7" s="7">
        <v>1</v>
      </c>
      <c r="B7" s="44"/>
      <c r="C7" s="2"/>
      <c r="D7" s="2"/>
      <c r="E7" s="2"/>
      <c r="F7" s="2"/>
      <c r="G7" s="2"/>
      <c r="H7" s="2"/>
      <c r="I7" s="2"/>
      <c r="J7" s="2"/>
      <c r="K7" s="2"/>
      <c r="L7" s="45">
        <f t="shared" si="0"/>
        <v>0</v>
      </c>
      <c r="M7" s="45" t="str">
        <f t="shared" si="1"/>
        <v/>
      </c>
      <c r="N7" s="48">
        <f t="shared" si="2"/>
        <v>0</v>
      </c>
      <c r="O7" s="7"/>
      <c r="P7" s="45" t="str">
        <f t="shared" si="3"/>
        <v/>
      </c>
      <c r="Q7" s="49">
        <f>AVERAGE(M$2:M7)</f>
        <v>9.0749999999999993</v>
      </c>
      <c r="R7" s="50">
        <v>70</v>
      </c>
      <c r="S7" s="50">
        <f t="shared" si="4"/>
        <v>0</v>
      </c>
    </row>
    <row r="8" spans="1:19" ht="12" customHeight="1" x14ac:dyDescent="0.2">
      <c r="A8" s="7">
        <v>0</v>
      </c>
      <c r="B8" s="44"/>
      <c r="C8" s="2"/>
      <c r="D8" s="9"/>
      <c r="E8" s="2"/>
      <c r="F8" s="2"/>
      <c r="G8" s="2"/>
      <c r="H8" s="2"/>
      <c r="I8" s="2"/>
      <c r="J8" s="2"/>
      <c r="K8" s="2"/>
      <c r="L8" s="45">
        <f t="shared" si="0"/>
        <v>0</v>
      </c>
      <c r="M8" s="45" t="str">
        <f t="shared" si="1"/>
        <v/>
      </c>
      <c r="N8" s="48">
        <f t="shared" si="2"/>
        <v>0</v>
      </c>
      <c r="O8" s="7"/>
      <c r="P8" s="45" t="str">
        <f t="shared" si="3"/>
        <v/>
      </c>
      <c r="Q8" s="49">
        <f>AVERAGE(M$2:M8)</f>
        <v>9.0749999999999993</v>
      </c>
      <c r="R8" s="50">
        <v>71</v>
      </c>
      <c r="S8" s="50">
        <f t="shared" si="4"/>
        <v>0</v>
      </c>
    </row>
    <row r="9" spans="1:19" ht="12" customHeight="1" x14ac:dyDescent="0.2">
      <c r="A9" s="7">
        <v>1</v>
      </c>
      <c r="B9" s="44"/>
      <c r="C9" s="2"/>
      <c r="D9" s="9"/>
      <c r="E9" s="45"/>
      <c r="F9" s="45"/>
      <c r="G9" s="45"/>
      <c r="H9" s="45"/>
      <c r="I9" s="45"/>
      <c r="J9" s="45"/>
      <c r="K9" s="45"/>
      <c r="L9" s="45">
        <f t="shared" si="0"/>
        <v>0</v>
      </c>
      <c r="M9" s="45" t="str">
        <f t="shared" si="1"/>
        <v/>
      </c>
      <c r="N9" s="48">
        <f t="shared" si="2"/>
        <v>0</v>
      </c>
      <c r="O9" s="2"/>
      <c r="P9" s="45" t="str">
        <f t="shared" si="3"/>
        <v/>
      </c>
      <c r="Q9" s="49">
        <f>AVERAGE(M$2:M9)</f>
        <v>9.0749999999999993</v>
      </c>
      <c r="R9" s="50">
        <v>72</v>
      </c>
      <c r="S9" s="50">
        <f t="shared" si="4"/>
        <v>0</v>
      </c>
    </row>
    <row r="10" spans="1:19" ht="12" customHeight="1" x14ac:dyDescent="0.2">
      <c r="A10" s="7">
        <v>0</v>
      </c>
      <c r="B10" s="44"/>
      <c r="C10" s="7"/>
      <c r="D10" s="7"/>
      <c r="E10" s="45"/>
      <c r="F10" s="45"/>
      <c r="G10" s="45"/>
      <c r="H10" s="45"/>
      <c r="I10" s="45"/>
      <c r="J10" s="45"/>
      <c r="K10" s="45"/>
      <c r="L10" s="45">
        <f t="shared" si="0"/>
        <v>0</v>
      </c>
      <c r="M10" s="45" t="str">
        <f t="shared" si="1"/>
        <v/>
      </c>
      <c r="N10" s="48">
        <f t="shared" si="2"/>
        <v>0</v>
      </c>
      <c r="O10" s="7"/>
      <c r="P10" s="45" t="str">
        <f t="shared" si="3"/>
        <v/>
      </c>
      <c r="Q10" s="49">
        <f>AVERAGE(M$2:M10)</f>
        <v>9.0749999999999993</v>
      </c>
      <c r="R10" s="50">
        <v>73</v>
      </c>
      <c r="S10" s="50">
        <f t="shared" si="4"/>
        <v>0</v>
      </c>
    </row>
    <row r="11" spans="1:19" ht="12" customHeight="1" x14ac:dyDescent="0.2">
      <c r="A11" s="7">
        <v>1</v>
      </c>
      <c r="B11" s="44"/>
      <c r="C11" s="7"/>
      <c r="D11" s="7"/>
      <c r="E11" s="45"/>
      <c r="F11" s="45"/>
      <c r="G11" s="45"/>
      <c r="H11" s="45"/>
      <c r="I11" s="45"/>
      <c r="J11" s="45"/>
      <c r="K11" s="45"/>
      <c r="L11" s="45">
        <f t="shared" si="0"/>
        <v>0</v>
      </c>
      <c r="M11" s="45" t="str">
        <f t="shared" si="1"/>
        <v/>
      </c>
      <c r="N11" s="48">
        <f t="shared" si="2"/>
        <v>0</v>
      </c>
      <c r="O11" s="7"/>
      <c r="P11" s="45" t="str">
        <f t="shared" si="3"/>
        <v/>
      </c>
      <c r="Q11" s="49">
        <f>AVERAGE(M$2:M11)</f>
        <v>9.0749999999999993</v>
      </c>
      <c r="R11" s="50">
        <v>74</v>
      </c>
      <c r="S11" s="50">
        <f t="shared" si="4"/>
        <v>0</v>
      </c>
    </row>
    <row r="12" spans="1:19" ht="12" customHeight="1" x14ac:dyDescent="0.2">
      <c r="A12" s="7">
        <v>0</v>
      </c>
      <c r="B12" s="44"/>
      <c r="C12" s="7"/>
      <c r="D12" s="7"/>
      <c r="E12" s="45"/>
      <c r="F12" s="45"/>
      <c r="G12" s="45"/>
      <c r="H12" s="45"/>
      <c r="I12" s="45"/>
      <c r="J12" s="45"/>
      <c r="K12" s="45"/>
      <c r="L12" s="45">
        <f t="shared" si="0"/>
        <v>0</v>
      </c>
      <c r="M12" s="45" t="str">
        <f t="shared" si="1"/>
        <v/>
      </c>
      <c r="N12" s="48">
        <f t="shared" si="2"/>
        <v>0</v>
      </c>
      <c r="O12" s="7"/>
      <c r="P12" s="45" t="str">
        <f t="shared" si="3"/>
        <v/>
      </c>
      <c r="Q12" s="49">
        <f>AVERAGE(M$2:M12)</f>
        <v>9.0749999999999993</v>
      </c>
      <c r="R12" s="50">
        <v>75</v>
      </c>
      <c r="S12" s="50">
        <f t="shared" si="4"/>
        <v>0</v>
      </c>
    </row>
    <row r="13" spans="1:19" ht="12" customHeight="1" x14ac:dyDescent="0.2">
      <c r="A13" s="7">
        <v>1</v>
      </c>
      <c r="B13" s="44"/>
      <c r="C13" s="7"/>
      <c r="D13" s="7"/>
      <c r="E13" s="45"/>
      <c r="F13" s="45"/>
      <c r="G13" s="45"/>
      <c r="H13" s="45"/>
      <c r="I13" s="45"/>
      <c r="J13" s="45"/>
      <c r="K13" s="45"/>
      <c r="L13" s="45">
        <f t="shared" si="0"/>
        <v>0</v>
      </c>
      <c r="M13" s="45" t="str">
        <f t="shared" si="1"/>
        <v/>
      </c>
      <c r="N13" s="48">
        <f t="shared" si="2"/>
        <v>0</v>
      </c>
      <c r="O13" s="7"/>
      <c r="P13" s="45" t="str">
        <f t="shared" si="3"/>
        <v/>
      </c>
      <c r="Q13" s="49">
        <f>AVERAGE(M$2:M13)</f>
        <v>9.0749999999999993</v>
      </c>
      <c r="R13" s="50">
        <v>76</v>
      </c>
      <c r="S13" s="50">
        <f t="shared" si="4"/>
        <v>0</v>
      </c>
    </row>
    <row r="14" spans="1:19" ht="12" customHeight="1" x14ac:dyDescent="0.2">
      <c r="A14" s="7">
        <v>0</v>
      </c>
      <c r="B14" s="44"/>
      <c r="C14" s="7"/>
      <c r="D14" s="7"/>
      <c r="E14" s="45"/>
      <c r="F14" s="45"/>
      <c r="G14" s="45"/>
      <c r="H14" s="45"/>
      <c r="I14" s="45"/>
      <c r="J14" s="45"/>
      <c r="K14" s="45"/>
      <c r="L14" s="45">
        <f t="shared" si="0"/>
        <v>0</v>
      </c>
      <c r="M14" s="45" t="str">
        <f t="shared" si="1"/>
        <v/>
      </c>
      <c r="N14" s="48">
        <f t="shared" si="2"/>
        <v>0</v>
      </c>
      <c r="O14" s="7"/>
      <c r="P14" s="45" t="str">
        <f t="shared" si="3"/>
        <v/>
      </c>
      <c r="Q14" s="49">
        <f>AVERAGE(M$2:M14)</f>
        <v>9.0749999999999993</v>
      </c>
      <c r="R14" s="50">
        <v>77</v>
      </c>
      <c r="S14" s="50">
        <f t="shared" si="4"/>
        <v>0</v>
      </c>
    </row>
    <row r="15" spans="1:19" ht="12" customHeight="1" x14ac:dyDescent="0.2">
      <c r="A15" s="7">
        <v>1</v>
      </c>
      <c r="B15" s="44"/>
      <c r="C15" s="7"/>
      <c r="D15" s="7"/>
      <c r="E15" s="45"/>
      <c r="F15" s="45"/>
      <c r="G15" s="45"/>
      <c r="H15" s="45"/>
      <c r="I15" s="45"/>
      <c r="J15" s="45"/>
      <c r="K15" s="45"/>
      <c r="L15" s="45">
        <f t="shared" si="0"/>
        <v>0</v>
      </c>
      <c r="M15" s="45" t="str">
        <f t="shared" si="1"/>
        <v/>
      </c>
      <c r="N15" s="48">
        <f t="shared" si="2"/>
        <v>0</v>
      </c>
      <c r="O15" s="7"/>
      <c r="P15" s="45" t="str">
        <f t="shared" si="3"/>
        <v/>
      </c>
      <c r="Q15" s="49">
        <f>AVERAGE(M$2:M15)</f>
        <v>9.0749999999999993</v>
      </c>
      <c r="R15" s="50">
        <v>78</v>
      </c>
      <c r="S15" s="50">
        <f t="shared" si="4"/>
        <v>0</v>
      </c>
    </row>
    <row r="16" spans="1:19" ht="12" customHeight="1" x14ac:dyDescent="0.2">
      <c r="A16" s="7">
        <v>0</v>
      </c>
      <c r="B16" s="44"/>
      <c r="C16" s="7"/>
      <c r="D16" s="7"/>
      <c r="E16" s="45"/>
      <c r="F16" s="45"/>
      <c r="G16" s="45"/>
      <c r="H16" s="45"/>
      <c r="I16" s="45"/>
      <c r="J16" s="45"/>
      <c r="K16" s="45"/>
      <c r="L16" s="45">
        <f t="shared" si="0"/>
        <v>0</v>
      </c>
      <c r="M16" s="45" t="str">
        <f t="shared" si="1"/>
        <v/>
      </c>
      <c r="N16" s="48">
        <f t="shared" si="2"/>
        <v>0</v>
      </c>
      <c r="O16" s="7"/>
      <c r="P16" s="45" t="str">
        <f t="shared" si="3"/>
        <v/>
      </c>
      <c r="Q16" s="49">
        <f>AVERAGE(M$2:M23)</f>
        <v>9.0749999999999993</v>
      </c>
      <c r="R16" s="50">
        <v>79</v>
      </c>
      <c r="S16" s="50">
        <f t="shared" si="4"/>
        <v>0</v>
      </c>
    </row>
    <row r="17" spans="1:19" ht="12" customHeight="1" x14ac:dyDescent="0.2">
      <c r="A17" s="7"/>
      <c r="B17" s="44"/>
      <c r="C17" s="7"/>
      <c r="D17" s="7"/>
      <c r="E17" s="2"/>
      <c r="F17" s="2"/>
      <c r="G17" s="2"/>
      <c r="H17" s="2"/>
      <c r="I17" s="2"/>
      <c r="J17" s="2"/>
      <c r="K17" s="2"/>
      <c r="L17" s="45">
        <f t="shared" si="0"/>
        <v>0</v>
      </c>
      <c r="M17" s="45" t="str">
        <f t="shared" si="1"/>
        <v/>
      </c>
      <c r="N17" s="48">
        <f t="shared" si="2"/>
        <v>0</v>
      </c>
      <c r="O17" s="7"/>
      <c r="P17" s="45" t="str">
        <f t="shared" si="3"/>
        <v/>
      </c>
      <c r="Q17" s="49">
        <f>AVERAGE(M$2:M25)</f>
        <v>9.0749999999999993</v>
      </c>
      <c r="R17" s="50">
        <v>80</v>
      </c>
      <c r="S17" s="50">
        <f t="shared" si="4"/>
        <v>0</v>
      </c>
    </row>
    <row r="18" spans="1:19" ht="12" customHeight="1" x14ac:dyDescent="0.2">
      <c r="A18" s="7"/>
      <c r="B18" s="44"/>
      <c r="C18" s="7"/>
      <c r="D18" s="7"/>
      <c r="E18" s="2"/>
      <c r="F18" s="2"/>
      <c r="G18" s="2"/>
      <c r="H18" s="2"/>
      <c r="I18" s="2"/>
      <c r="J18" s="2"/>
      <c r="K18" s="2"/>
      <c r="L18" s="45">
        <f t="shared" si="0"/>
        <v>0</v>
      </c>
      <c r="M18" s="45" t="str">
        <f t="shared" si="1"/>
        <v/>
      </c>
      <c r="N18" s="48">
        <f t="shared" si="2"/>
        <v>0</v>
      </c>
      <c r="O18" s="7"/>
      <c r="P18" s="45" t="str">
        <f t="shared" si="3"/>
        <v/>
      </c>
      <c r="Q18" s="49">
        <f>AVERAGE(M$2:M26)</f>
        <v>9.0749999999999993</v>
      </c>
      <c r="R18" s="50">
        <v>81</v>
      </c>
      <c r="S18" s="50">
        <f t="shared" si="4"/>
        <v>0</v>
      </c>
    </row>
    <row r="19" spans="1:19" ht="12" customHeight="1" x14ac:dyDescent="0.2">
      <c r="A19" s="7"/>
      <c r="B19" s="44"/>
      <c r="C19" s="7"/>
      <c r="D19" s="7"/>
      <c r="E19" s="2"/>
      <c r="F19" s="2"/>
      <c r="G19" s="2"/>
      <c r="H19" s="2"/>
      <c r="I19" s="2"/>
      <c r="J19" s="2"/>
      <c r="K19" s="2"/>
      <c r="L19" s="45">
        <f t="shared" si="0"/>
        <v>0</v>
      </c>
      <c r="M19" s="45" t="str">
        <f t="shared" si="1"/>
        <v/>
      </c>
      <c r="N19" s="48">
        <f t="shared" si="2"/>
        <v>0</v>
      </c>
      <c r="O19" s="7"/>
      <c r="P19" s="45" t="str">
        <f t="shared" si="3"/>
        <v/>
      </c>
      <c r="Q19" s="49">
        <f>AVERAGE(M$2:M27)</f>
        <v>9.0749999999999993</v>
      </c>
      <c r="R19" s="50">
        <v>82</v>
      </c>
      <c r="S19" s="50">
        <f t="shared" si="4"/>
        <v>0</v>
      </c>
    </row>
    <row r="20" spans="1:19" ht="12" customHeight="1" x14ac:dyDescent="0.2">
      <c r="A20" s="7"/>
      <c r="B20" s="44"/>
      <c r="C20" s="7"/>
      <c r="D20" s="7"/>
      <c r="E20" s="2"/>
      <c r="F20" s="2"/>
      <c r="G20" s="2"/>
      <c r="H20" s="2"/>
      <c r="I20" s="2"/>
      <c r="J20" s="2"/>
      <c r="K20" s="2"/>
      <c r="L20" s="45">
        <f t="shared" si="0"/>
        <v>0</v>
      </c>
      <c r="M20" s="45" t="str">
        <f t="shared" si="1"/>
        <v/>
      </c>
      <c r="N20" s="48">
        <f t="shared" si="2"/>
        <v>0</v>
      </c>
      <c r="O20" s="7"/>
      <c r="P20" s="45" t="str">
        <f t="shared" si="3"/>
        <v/>
      </c>
      <c r="Q20" s="49">
        <f>AVERAGE(M$2:M28)</f>
        <v>9.0749999999999993</v>
      </c>
      <c r="R20" s="50">
        <v>83</v>
      </c>
      <c r="S20" s="50">
        <f t="shared" si="4"/>
        <v>0</v>
      </c>
    </row>
    <row r="21" spans="1:19" ht="12" customHeight="1" x14ac:dyDescent="0.2">
      <c r="A21" s="7"/>
      <c r="B21" s="44"/>
      <c r="C21" s="7"/>
      <c r="D21" s="7"/>
      <c r="E21" s="2"/>
      <c r="F21" s="2"/>
      <c r="G21" s="2"/>
      <c r="H21" s="2"/>
      <c r="I21" s="2"/>
      <c r="J21" s="2"/>
      <c r="K21" s="2"/>
      <c r="L21" s="45">
        <f t="shared" si="0"/>
        <v>0</v>
      </c>
      <c r="M21" s="45" t="str">
        <f t="shared" si="1"/>
        <v/>
      </c>
      <c r="N21" s="48">
        <f t="shared" si="2"/>
        <v>0</v>
      </c>
      <c r="O21" s="7"/>
      <c r="P21" s="45" t="str">
        <f t="shared" si="3"/>
        <v/>
      </c>
      <c r="Q21" s="49">
        <f>AVERAGE(M$2:M29)</f>
        <v>9.0749999999999993</v>
      </c>
      <c r="R21" s="50">
        <v>84</v>
      </c>
      <c r="S21" s="50">
        <f t="shared" si="4"/>
        <v>0</v>
      </c>
    </row>
    <row r="22" spans="1:19" ht="12" customHeight="1" x14ac:dyDescent="0.2">
      <c r="A22" s="7"/>
      <c r="B22" s="44"/>
      <c r="C22" s="7"/>
      <c r="D22" s="7"/>
      <c r="E22" s="2"/>
      <c r="F22" s="2"/>
      <c r="G22" s="2"/>
      <c r="H22" s="2"/>
      <c r="I22" s="2"/>
      <c r="J22" s="2"/>
      <c r="K22" s="2"/>
      <c r="L22" s="45">
        <f t="shared" si="0"/>
        <v>0</v>
      </c>
      <c r="M22" s="45" t="str">
        <f t="shared" si="1"/>
        <v/>
      </c>
      <c r="N22" s="48">
        <f t="shared" si="2"/>
        <v>0</v>
      </c>
      <c r="O22" s="7"/>
      <c r="P22" s="45" t="str">
        <f t="shared" si="3"/>
        <v/>
      </c>
      <c r="Q22" s="49">
        <f>AVERAGE(M$2:M30)</f>
        <v>9.0749999999999993</v>
      </c>
      <c r="R22" s="50">
        <v>85</v>
      </c>
      <c r="S22" s="50">
        <f t="shared" si="4"/>
        <v>0</v>
      </c>
    </row>
    <row r="23" spans="1:19" ht="12" customHeight="1" x14ac:dyDescent="0.2">
      <c r="A23" s="7"/>
      <c r="B23" s="44"/>
      <c r="C23" s="7"/>
      <c r="D23" s="7"/>
      <c r="E23" s="2"/>
      <c r="F23" s="2"/>
      <c r="G23" s="2"/>
      <c r="H23" s="2"/>
      <c r="I23" s="2"/>
      <c r="J23" s="2"/>
      <c r="K23" s="2"/>
      <c r="L23" s="45">
        <f t="shared" si="0"/>
        <v>0</v>
      </c>
      <c r="M23" s="45" t="str">
        <f t="shared" si="1"/>
        <v/>
      </c>
      <c r="N23" s="48">
        <f t="shared" si="2"/>
        <v>0</v>
      </c>
      <c r="O23" s="7"/>
      <c r="P23" s="45" t="str">
        <f t="shared" si="3"/>
        <v/>
      </c>
      <c r="Q23" s="49">
        <f>AVERAGE(M$2:M31)</f>
        <v>9.0749999999999993</v>
      </c>
      <c r="R23" s="50">
        <v>86</v>
      </c>
      <c r="S23" s="50">
        <f t="shared" si="4"/>
        <v>1</v>
      </c>
    </row>
    <row r="24" spans="1:19" ht="12" customHeight="1" x14ac:dyDescent="0.2">
      <c r="A24" s="7"/>
      <c r="B24" s="44"/>
      <c r="C24" s="7"/>
      <c r="D24" s="7"/>
      <c r="E24" s="2"/>
      <c r="F24" s="2"/>
      <c r="G24" s="2"/>
      <c r="H24" s="2"/>
      <c r="I24" s="2"/>
      <c r="J24" s="2"/>
      <c r="K24" s="2"/>
      <c r="L24" s="45">
        <f t="shared" si="0"/>
        <v>0</v>
      </c>
      <c r="M24" s="45" t="str">
        <f t="shared" si="1"/>
        <v/>
      </c>
      <c r="N24" s="48">
        <f t="shared" si="2"/>
        <v>0</v>
      </c>
      <c r="O24" s="7"/>
      <c r="P24" s="45" t="str">
        <f t="shared" si="3"/>
        <v/>
      </c>
      <c r="Q24" s="49">
        <f>AVERAGE(M$2:M32)</f>
        <v>9.0749999999999993</v>
      </c>
      <c r="R24" s="50">
        <v>87</v>
      </c>
      <c r="S24" s="50">
        <f t="shared" si="4"/>
        <v>0</v>
      </c>
    </row>
    <row r="25" spans="1:19" ht="12" customHeight="1" x14ac:dyDescent="0.2">
      <c r="A25" s="7">
        <v>1</v>
      </c>
      <c r="B25" s="44"/>
      <c r="C25" s="7"/>
      <c r="D25" s="7"/>
      <c r="E25" s="45"/>
      <c r="F25" s="45"/>
      <c r="G25" s="45"/>
      <c r="H25" s="45"/>
      <c r="I25" s="45"/>
      <c r="J25" s="45"/>
      <c r="K25" s="45"/>
      <c r="L25" s="45">
        <f t="shared" si="0"/>
        <v>0</v>
      </c>
      <c r="M25" s="45" t="str">
        <f t="shared" si="1"/>
        <v/>
      </c>
      <c r="N25" s="48">
        <f t="shared" si="2"/>
        <v>0</v>
      </c>
      <c r="O25" s="7"/>
      <c r="P25" s="45" t="str">
        <f t="shared" si="3"/>
        <v/>
      </c>
      <c r="Q25" s="49">
        <f>AVERAGE(M$2:M25)</f>
        <v>9.0749999999999993</v>
      </c>
      <c r="R25" s="50">
        <v>88</v>
      </c>
      <c r="S25" s="50">
        <f t="shared" si="4"/>
        <v>1</v>
      </c>
    </row>
    <row r="26" spans="1:19" ht="12" customHeight="1" x14ac:dyDescent="0.2">
      <c r="A26" s="7"/>
      <c r="B26" s="44"/>
      <c r="C26" s="7"/>
      <c r="D26" s="7"/>
      <c r="E26" s="2"/>
      <c r="F26" s="2"/>
      <c r="G26" s="2"/>
      <c r="H26" s="2"/>
      <c r="I26" s="2"/>
      <c r="J26" s="2"/>
      <c r="K26" s="2"/>
      <c r="L26" s="45">
        <f t="shared" si="0"/>
        <v>0</v>
      </c>
      <c r="M26" s="45" t="str">
        <f t="shared" si="1"/>
        <v/>
      </c>
      <c r="N26" s="48">
        <f t="shared" si="2"/>
        <v>0</v>
      </c>
      <c r="O26" s="51"/>
      <c r="P26" s="45" t="str">
        <f t="shared" si="3"/>
        <v/>
      </c>
      <c r="Q26" s="49">
        <f>AVERAGE(M$2:M26)</f>
        <v>9.0749999999999993</v>
      </c>
      <c r="R26" s="50">
        <v>89</v>
      </c>
      <c r="S26" s="50">
        <f t="shared" si="4"/>
        <v>2</v>
      </c>
    </row>
    <row r="27" spans="1:19" ht="12" customHeight="1" x14ac:dyDescent="0.2">
      <c r="A27" s="7"/>
      <c r="B27" s="44"/>
      <c r="C27" s="7"/>
      <c r="D27" s="7"/>
      <c r="E27" s="2"/>
      <c r="F27" s="2"/>
      <c r="G27" s="2"/>
      <c r="H27" s="2"/>
      <c r="I27" s="2"/>
      <c r="J27" s="2"/>
      <c r="K27" s="2"/>
      <c r="L27" s="45">
        <f t="shared" si="0"/>
        <v>0</v>
      </c>
      <c r="M27" s="45" t="str">
        <f t="shared" si="1"/>
        <v/>
      </c>
      <c r="N27" s="48">
        <f t="shared" si="2"/>
        <v>0</v>
      </c>
      <c r="O27" s="51"/>
      <c r="P27" s="45" t="str">
        <f t="shared" si="3"/>
        <v/>
      </c>
      <c r="Q27" s="49">
        <f>AVERAGE(M$2:M27)</f>
        <v>9.0749999999999993</v>
      </c>
      <c r="R27" s="50">
        <v>90</v>
      </c>
      <c r="S27" s="50">
        <f t="shared" si="4"/>
        <v>2</v>
      </c>
    </row>
    <row r="28" spans="1:19" ht="12" customHeight="1" x14ac:dyDescent="0.2">
      <c r="A28" s="7"/>
      <c r="B28" s="44"/>
      <c r="C28" s="7"/>
      <c r="D28" s="7"/>
      <c r="E28" s="2"/>
      <c r="F28" s="2"/>
      <c r="G28" s="2"/>
      <c r="H28" s="2"/>
      <c r="I28" s="2"/>
      <c r="J28" s="2"/>
      <c r="K28" s="2"/>
      <c r="L28" s="45">
        <f t="shared" si="0"/>
        <v>0</v>
      </c>
      <c r="M28" s="45" t="str">
        <f t="shared" si="1"/>
        <v/>
      </c>
      <c r="N28" s="48">
        <f t="shared" si="2"/>
        <v>0</v>
      </c>
      <c r="O28" s="51"/>
      <c r="P28" s="45" t="str">
        <f t="shared" si="3"/>
        <v/>
      </c>
      <c r="Q28" s="49">
        <f>AVERAGE(M$2:M28)</f>
        <v>9.0749999999999993</v>
      </c>
      <c r="R28" s="50">
        <v>91</v>
      </c>
      <c r="S28" s="50">
        <f t="shared" si="4"/>
        <v>1</v>
      </c>
    </row>
    <row r="29" spans="1:19" ht="12" customHeight="1" x14ac:dyDescent="0.2">
      <c r="A29" s="7"/>
      <c r="B29" s="44"/>
      <c r="C29" s="7"/>
      <c r="D29" s="7"/>
      <c r="E29" s="2"/>
      <c r="F29" s="2"/>
      <c r="G29" s="2"/>
      <c r="H29" s="2"/>
      <c r="I29" s="2"/>
      <c r="J29" s="2"/>
      <c r="K29" s="2"/>
      <c r="L29" s="45">
        <f t="shared" si="0"/>
        <v>0</v>
      </c>
      <c r="M29" s="45" t="str">
        <f t="shared" si="1"/>
        <v/>
      </c>
      <c r="N29" s="48">
        <f t="shared" si="2"/>
        <v>0</v>
      </c>
      <c r="O29" s="51"/>
      <c r="P29" s="45" t="str">
        <f t="shared" si="3"/>
        <v/>
      </c>
      <c r="Q29" s="49">
        <f>AVERAGE(M$2:M29)</f>
        <v>9.0749999999999993</v>
      </c>
      <c r="R29" s="50">
        <v>92</v>
      </c>
      <c r="S29" s="50">
        <f t="shared" si="4"/>
        <v>2</v>
      </c>
    </row>
    <row r="30" spans="1:19" ht="12" customHeight="1" x14ac:dyDescent="0.2">
      <c r="A30" s="7">
        <v>0</v>
      </c>
      <c r="B30" s="44"/>
      <c r="C30" s="7"/>
      <c r="D30" s="7"/>
      <c r="E30" s="45"/>
      <c r="F30" s="45"/>
      <c r="G30" s="45"/>
      <c r="H30" s="45"/>
      <c r="I30" s="45"/>
      <c r="J30" s="45"/>
      <c r="K30" s="45"/>
      <c r="L30" s="45">
        <f t="shared" si="0"/>
        <v>0</v>
      </c>
      <c r="M30" s="45" t="str">
        <f t="shared" si="1"/>
        <v/>
      </c>
      <c r="N30" s="48">
        <f t="shared" si="2"/>
        <v>0</v>
      </c>
      <c r="O30" s="51"/>
      <c r="P30" s="45" t="str">
        <f t="shared" si="3"/>
        <v/>
      </c>
      <c r="Q30" s="49">
        <f>AVERAGE(M$2:M30)</f>
        <v>9.0749999999999993</v>
      </c>
      <c r="R30" s="50">
        <v>93</v>
      </c>
      <c r="S30" s="50">
        <f t="shared" si="4"/>
        <v>1</v>
      </c>
    </row>
    <row r="31" spans="1:19" ht="12" customHeight="1" x14ac:dyDescent="0.2">
      <c r="A31" s="7">
        <v>1</v>
      </c>
      <c r="B31" s="44"/>
      <c r="C31" s="7"/>
      <c r="D31" s="7"/>
      <c r="E31" s="45"/>
      <c r="F31" s="45"/>
      <c r="G31" s="45"/>
      <c r="H31" s="45"/>
      <c r="I31" s="45"/>
      <c r="J31" s="45"/>
      <c r="K31" s="45"/>
      <c r="L31" s="45">
        <f t="shared" si="0"/>
        <v>0</v>
      </c>
      <c r="M31" s="45" t="str">
        <f t="shared" si="1"/>
        <v/>
      </c>
      <c r="N31" s="48">
        <f t="shared" si="2"/>
        <v>0</v>
      </c>
      <c r="O31" s="7"/>
      <c r="P31" s="45" t="str">
        <f t="shared" si="3"/>
        <v/>
      </c>
      <c r="Q31" s="49">
        <f>AVERAGE(M$2:M31)</f>
        <v>9.0749999999999993</v>
      </c>
      <c r="R31" s="50">
        <v>94</v>
      </c>
      <c r="S31" s="50">
        <f t="shared" si="4"/>
        <v>1</v>
      </c>
    </row>
    <row r="32" spans="1:19" ht="12" customHeight="1" x14ac:dyDescent="0.2">
      <c r="A32" s="7">
        <v>0</v>
      </c>
      <c r="B32" s="44"/>
      <c r="C32" s="7"/>
      <c r="D32" s="7"/>
      <c r="E32" s="45"/>
      <c r="F32" s="45"/>
      <c r="G32" s="45"/>
      <c r="H32" s="45"/>
      <c r="I32" s="45"/>
      <c r="J32" s="45"/>
      <c r="K32" s="45"/>
      <c r="L32" s="45">
        <f t="shared" si="0"/>
        <v>0</v>
      </c>
      <c r="M32" s="45" t="str">
        <f t="shared" si="1"/>
        <v/>
      </c>
      <c r="N32" s="48">
        <f t="shared" si="2"/>
        <v>0</v>
      </c>
      <c r="O32" s="7"/>
      <c r="P32" s="45" t="str">
        <f t="shared" si="3"/>
        <v/>
      </c>
      <c r="Q32" s="49">
        <f>AVERAGE(M$2:M32)</f>
        <v>9.0749999999999993</v>
      </c>
      <c r="R32" s="50">
        <v>95</v>
      </c>
      <c r="S32" s="50">
        <f t="shared" si="4"/>
        <v>1</v>
      </c>
    </row>
    <row r="33" spans="1:19" ht="12" customHeight="1" x14ac:dyDescent="0.2">
      <c r="A33" s="7">
        <v>1</v>
      </c>
      <c r="B33" s="44"/>
      <c r="C33" s="7"/>
      <c r="D33" s="7"/>
      <c r="E33" s="45"/>
      <c r="F33" s="45"/>
      <c r="G33" s="45"/>
      <c r="H33" s="45"/>
      <c r="I33" s="45"/>
      <c r="J33" s="45"/>
      <c r="K33" s="45"/>
      <c r="L33" s="45">
        <f t="shared" si="0"/>
        <v>0</v>
      </c>
      <c r="M33" s="45" t="str">
        <f t="shared" si="1"/>
        <v/>
      </c>
      <c r="N33" s="48">
        <f t="shared" si="2"/>
        <v>0</v>
      </c>
      <c r="O33" s="7"/>
      <c r="P33" s="45" t="str">
        <f t="shared" si="3"/>
        <v/>
      </c>
      <c r="Q33" s="49">
        <f>AVERAGE(M$2:M33)</f>
        <v>9.0749999999999993</v>
      </c>
      <c r="R33" s="50">
        <v>96</v>
      </c>
      <c r="S33" s="50">
        <f t="shared" si="4"/>
        <v>0</v>
      </c>
    </row>
    <row r="34" spans="1:19" ht="12" customHeight="1" x14ac:dyDescent="0.2">
      <c r="A34" s="7">
        <v>0</v>
      </c>
      <c r="B34" s="44"/>
      <c r="C34" s="7"/>
      <c r="D34" s="7"/>
      <c r="E34" s="45"/>
      <c r="F34" s="45"/>
      <c r="G34" s="45"/>
      <c r="H34" s="45"/>
      <c r="I34" s="45"/>
      <c r="J34" s="45"/>
      <c r="K34" s="45"/>
      <c r="L34" s="45">
        <f t="shared" si="0"/>
        <v>0</v>
      </c>
      <c r="M34" s="45" t="str">
        <f t="shared" si="1"/>
        <v/>
      </c>
      <c r="N34" s="48">
        <f t="shared" si="2"/>
        <v>0</v>
      </c>
      <c r="O34" s="7"/>
      <c r="P34" s="45" t="str">
        <f t="shared" si="3"/>
        <v/>
      </c>
      <c r="Q34" s="49">
        <f>AVERAGE(M$2:M34)</f>
        <v>9.0749999999999993</v>
      </c>
      <c r="R34" s="50">
        <v>97</v>
      </c>
      <c r="S34" s="50">
        <f t="shared" si="4"/>
        <v>0</v>
      </c>
    </row>
    <row r="35" spans="1:19" ht="12" customHeight="1" x14ac:dyDescent="0.2">
      <c r="A35" s="7">
        <v>1</v>
      </c>
      <c r="B35" s="44"/>
      <c r="C35" s="7"/>
      <c r="D35" s="7"/>
      <c r="E35" s="45"/>
      <c r="F35" s="45"/>
      <c r="G35" s="45"/>
      <c r="H35" s="45"/>
      <c r="I35" s="45"/>
      <c r="J35" s="45"/>
      <c r="K35" s="45"/>
      <c r="L35" s="45">
        <f t="shared" si="0"/>
        <v>0</v>
      </c>
      <c r="M35" s="45" t="str">
        <f t="shared" si="1"/>
        <v/>
      </c>
      <c r="N35" s="48">
        <f t="shared" si="2"/>
        <v>0</v>
      </c>
      <c r="O35" s="7"/>
      <c r="P35" s="45" t="str">
        <f t="shared" si="3"/>
        <v/>
      </c>
      <c r="Q35" s="49">
        <f>AVERAGE(M$2:M35)</f>
        <v>9.0749999999999993</v>
      </c>
      <c r="R35" s="50">
        <v>98</v>
      </c>
      <c r="S35" s="50">
        <f t="shared" si="4"/>
        <v>0</v>
      </c>
    </row>
    <row r="36" spans="1:19" ht="12" customHeight="1" x14ac:dyDescent="0.2">
      <c r="A36" s="7">
        <v>0</v>
      </c>
      <c r="B36" s="44"/>
      <c r="C36" s="7"/>
      <c r="D36" s="7"/>
      <c r="E36" s="45"/>
      <c r="F36" s="45"/>
      <c r="G36" s="45"/>
      <c r="H36" s="45"/>
      <c r="I36" s="45"/>
      <c r="J36" s="45"/>
      <c r="K36" s="45"/>
      <c r="L36" s="45">
        <f t="shared" si="0"/>
        <v>0</v>
      </c>
      <c r="M36" s="45" t="str">
        <f t="shared" si="1"/>
        <v/>
      </c>
      <c r="N36" s="48">
        <f t="shared" si="2"/>
        <v>0</v>
      </c>
      <c r="O36" s="7"/>
      <c r="P36" s="45" t="str">
        <f t="shared" si="3"/>
        <v/>
      </c>
      <c r="Q36" s="49">
        <f>AVERAGE(M$2:M36)</f>
        <v>9.0749999999999993</v>
      </c>
      <c r="R36" s="50">
        <v>99</v>
      </c>
      <c r="S36" s="50">
        <f t="shared" si="4"/>
        <v>0</v>
      </c>
    </row>
    <row r="37" spans="1:19" ht="12" customHeight="1" x14ac:dyDescent="0.2">
      <c r="A37" s="7">
        <v>1</v>
      </c>
      <c r="B37" s="44"/>
      <c r="C37" s="7"/>
      <c r="D37" s="52"/>
      <c r="E37" s="53"/>
      <c r="F37" s="53"/>
      <c r="G37" s="53"/>
      <c r="H37" s="53"/>
      <c r="I37" s="53"/>
      <c r="J37" s="53"/>
      <c r="K37" s="53"/>
      <c r="L37" s="53">
        <f t="shared" si="0"/>
        <v>0</v>
      </c>
      <c r="M37" s="53" t="str">
        <f t="shared" si="1"/>
        <v/>
      </c>
      <c r="N37" s="54">
        <f t="shared" si="2"/>
        <v>0</v>
      </c>
      <c r="O37" s="7"/>
      <c r="P37" s="53" t="str">
        <f t="shared" si="3"/>
        <v/>
      </c>
      <c r="Q37" s="49">
        <f>AVERAGE(M$2:M37)</f>
        <v>9.0749999999999993</v>
      </c>
      <c r="R37" s="50">
        <v>100</v>
      </c>
      <c r="S37" s="50">
        <f t="shared" si="4"/>
        <v>0</v>
      </c>
    </row>
    <row r="38" spans="1:19" ht="12" customHeight="1" x14ac:dyDescent="0.2">
      <c r="A38" s="2"/>
      <c r="B38" s="2"/>
      <c r="C38" s="55"/>
      <c r="D38" s="56" t="s">
        <v>16</v>
      </c>
      <c r="E38" s="57">
        <f>SUM(E2:E37)</f>
        <v>120</v>
      </c>
      <c r="F38" s="58">
        <f t="shared" ref="F38:K38" si="5">AVERAGE(F2:F37)</f>
        <v>89.5</v>
      </c>
      <c r="G38" s="58">
        <f t="shared" si="5"/>
        <v>91.5</v>
      </c>
      <c r="H38" s="58">
        <f t="shared" si="5"/>
        <v>90</v>
      </c>
      <c r="I38" s="58">
        <f t="shared" si="5"/>
        <v>91.5</v>
      </c>
      <c r="J38" s="58">
        <f t="shared" si="5"/>
        <v>91.5</v>
      </c>
      <c r="K38" s="58">
        <f t="shared" si="5"/>
        <v>90.5</v>
      </c>
      <c r="L38" s="57">
        <f>SUM(L2:L37)</f>
        <v>1089</v>
      </c>
      <c r="M38" s="59">
        <f>L38/E38</f>
        <v>9.0749999999999993</v>
      </c>
      <c r="N38" s="58">
        <f>SUM(N2:N37)/COUNTIF(N2:N37,"&gt;0")</f>
        <v>5.5</v>
      </c>
      <c r="O38" s="60"/>
      <c r="P38" s="58">
        <f>AVERAGE(P2:P37)</f>
        <v>544.5</v>
      </c>
      <c r="Q38" s="61"/>
      <c r="R38" s="62"/>
      <c r="S38" s="62"/>
    </row>
    <row r="39" spans="1:19" ht="12" customHeight="1" x14ac:dyDescent="0.2">
      <c r="A39" s="2"/>
      <c r="B39" s="2"/>
      <c r="C39" s="55"/>
      <c r="D39" s="63" t="s">
        <v>17</v>
      </c>
      <c r="E39" s="63"/>
      <c r="F39" s="64">
        <f t="shared" ref="F39:K39" si="6">MIN(F2:F37)</f>
        <v>89</v>
      </c>
      <c r="G39" s="64">
        <f t="shared" si="6"/>
        <v>91</v>
      </c>
      <c r="H39" s="64">
        <f t="shared" si="6"/>
        <v>88</v>
      </c>
      <c r="I39" s="64">
        <f t="shared" si="6"/>
        <v>90</v>
      </c>
      <c r="J39" s="64">
        <f t="shared" si="6"/>
        <v>89</v>
      </c>
      <c r="K39" s="64">
        <f t="shared" si="6"/>
        <v>86</v>
      </c>
      <c r="L39" s="64">
        <f>SUM(F39:K39)</f>
        <v>533</v>
      </c>
      <c r="M39" s="65">
        <f>SUM(F39:K39)</f>
        <v>533</v>
      </c>
      <c r="N39" s="65"/>
      <c r="O39" s="61"/>
      <c r="P39" s="66"/>
      <c r="Q39" s="2"/>
      <c r="R39" s="2"/>
      <c r="S39" s="2"/>
    </row>
    <row r="40" spans="1:19" ht="12" customHeight="1" x14ac:dyDescent="0.2">
      <c r="A40" s="2"/>
      <c r="B40" s="2"/>
      <c r="C40" s="55"/>
      <c r="D40" s="67" t="s">
        <v>18</v>
      </c>
      <c r="E40" s="67"/>
      <c r="F40" s="68">
        <f t="shared" ref="F40:K40" si="7">MAX(F2:F37)</f>
        <v>90</v>
      </c>
      <c r="G40" s="68">
        <f t="shared" si="7"/>
        <v>92</v>
      </c>
      <c r="H40" s="68">
        <f t="shared" si="7"/>
        <v>92</v>
      </c>
      <c r="I40" s="68">
        <f t="shared" si="7"/>
        <v>93</v>
      </c>
      <c r="J40" s="68">
        <f t="shared" si="7"/>
        <v>94</v>
      </c>
      <c r="K40" s="68">
        <f t="shared" si="7"/>
        <v>95</v>
      </c>
      <c r="L40" s="68">
        <f>SUM(F40:K40)</f>
        <v>556</v>
      </c>
      <c r="M40" s="69">
        <f>SUM(F40:K40)</f>
        <v>556</v>
      </c>
      <c r="N40" s="69"/>
      <c r="O40" s="61"/>
      <c r="P40" s="2"/>
      <c r="Q40" s="2"/>
      <c r="R40" s="2"/>
      <c r="S40" s="2"/>
    </row>
  </sheetData>
  <mergeCells count="1">
    <mergeCell ref="R1:S1"/>
  </mergeCells>
  <phoneticPr fontId="7" type="noConversion"/>
  <pageMargins left="0.25" right="0.25" top="0.75" bottom="0.75" header="0.3" footer="0.3"/>
  <pageSetup orientation="landscape"/>
  <headerFooter>
    <oddHeader>&amp;C&amp;"Arial,Normal"&amp;14&amp;K000000Pistolet libre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showGridLines="0" topLeftCell="A36" workbookViewId="0"/>
  </sheetViews>
  <sheetFormatPr baseColWidth="10" defaultColWidth="10" defaultRowHeight="12.95" customHeight="1" x14ac:dyDescent="0.2"/>
  <cols>
    <col min="1" max="256" width="10" customWidth="1"/>
  </cols>
  <sheetData/>
  <pageMargins left="0.75" right="0.75" top="1" bottom="1" header="0.5" footer="0.5"/>
  <pageSetup orientation="landscape"/>
  <headerFooter>
    <oddFooter>&amp;L&amp;"Helvetica,Regular"&amp;11&amp;K000000	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V11"/>
  <sheetViews>
    <sheetView showGridLines="0" view="pageLayout" workbookViewId="0">
      <selection activeCell="Q77" sqref="Q77"/>
    </sheetView>
  </sheetViews>
  <sheetFormatPr baseColWidth="10" defaultColWidth="7.09765625" defaultRowHeight="11.45" customHeight="1" x14ac:dyDescent="0.2"/>
  <cols>
    <col min="1" max="1" width="7.09765625" style="70" customWidth="1"/>
    <col min="2" max="2" width="10.59765625" style="70" customWidth="1"/>
    <col min="3" max="3" width="20.19921875" style="70" customWidth="1"/>
    <col min="4" max="6" width="2.69921875" style="70" customWidth="1"/>
    <col min="7" max="7" width="3.5" style="70" customWidth="1"/>
    <col min="8" max="10" width="2.69921875" style="70" customWidth="1"/>
    <col min="11" max="11" width="3.5" style="70" customWidth="1"/>
    <col min="12" max="12" width="5.3984375" style="70" customWidth="1"/>
    <col min="13" max="13" width="4.69921875" style="70" customWidth="1"/>
    <col min="14" max="15" width="7" style="70" customWidth="1"/>
    <col min="16" max="16" width="11.5" style="70" customWidth="1"/>
    <col min="17" max="256" width="7.09765625" style="70" customWidth="1"/>
  </cols>
  <sheetData>
    <row r="1" spans="1:16" ht="24" customHeight="1" x14ac:dyDescent="0.2">
      <c r="A1" s="71" t="s">
        <v>0</v>
      </c>
      <c r="B1" s="72" t="s">
        <v>1</v>
      </c>
      <c r="C1" s="72" t="s">
        <v>19</v>
      </c>
      <c r="D1" s="83" t="s">
        <v>20</v>
      </c>
      <c r="E1" s="84"/>
      <c r="F1" s="84"/>
      <c r="G1" s="84"/>
      <c r="H1" s="83" t="s">
        <v>21</v>
      </c>
      <c r="I1" s="84"/>
      <c r="J1" s="84"/>
      <c r="K1" s="84"/>
      <c r="L1" s="71" t="s">
        <v>22</v>
      </c>
      <c r="M1" s="71" t="s">
        <v>23</v>
      </c>
      <c r="N1" s="71" t="s">
        <v>24</v>
      </c>
      <c r="O1" s="71" t="s">
        <v>25</v>
      </c>
      <c r="P1" s="71" t="s">
        <v>12</v>
      </c>
    </row>
    <row r="2" spans="1:16" ht="12" customHeight="1" x14ac:dyDescent="0.2">
      <c r="A2" s="44">
        <v>42374</v>
      </c>
      <c r="B2" s="2"/>
      <c r="C2" s="2"/>
      <c r="D2" s="2">
        <v>95</v>
      </c>
      <c r="E2" s="2">
        <v>96</v>
      </c>
      <c r="F2" s="2">
        <v>93</v>
      </c>
      <c r="G2" s="7">
        <f t="shared" ref="G2:G9" si="0">SUM(D2:F2)</f>
        <v>284</v>
      </c>
      <c r="H2" s="2">
        <v>92</v>
      </c>
      <c r="I2" s="2">
        <v>93</v>
      </c>
      <c r="J2" s="2">
        <v>90</v>
      </c>
      <c r="K2" s="7">
        <f t="shared" ref="K2:K9" si="1">SUM(H2:J2)</f>
        <v>275</v>
      </c>
      <c r="L2" s="7">
        <f t="shared" ref="L2:L9" si="2">G2+K2</f>
        <v>559</v>
      </c>
      <c r="M2" s="45">
        <v>60</v>
      </c>
      <c r="N2" s="7">
        <f>IF(G2&gt;0,G2/(M2/2),"")</f>
        <v>9.4666666666666668</v>
      </c>
      <c r="O2" s="7">
        <f>IF(K2&gt;0,K2/(M2/2),"")</f>
        <v>9.1666666666666661</v>
      </c>
      <c r="P2" s="73"/>
    </row>
    <row r="3" spans="1:16" ht="12" customHeight="1" x14ac:dyDescent="0.2">
      <c r="A3" s="44">
        <v>42410</v>
      </c>
      <c r="B3" s="2"/>
      <c r="C3" s="2"/>
      <c r="D3" s="2">
        <v>93</v>
      </c>
      <c r="E3" s="2">
        <v>94</v>
      </c>
      <c r="F3" s="2">
        <v>95</v>
      </c>
      <c r="G3" s="7">
        <f t="shared" si="0"/>
        <v>282</v>
      </c>
      <c r="H3" s="2">
        <v>90</v>
      </c>
      <c r="I3" s="2">
        <v>91</v>
      </c>
      <c r="J3" s="2">
        <v>92</v>
      </c>
      <c r="K3" s="7">
        <f t="shared" si="1"/>
        <v>273</v>
      </c>
      <c r="L3" s="7">
        <f t="shared" si="2"/>
        <v>555</v>
      </c>
      <c r="M3" s="45">
        <v>60</v>
      </c>
      <c r="N3" s="7">
        <f>IF(G3&gt;0,G3/(M3/2),"")</f>
        <v>9.4</v>
      </c>
      <c r="O3" s="7">
        <f>IF(K3&gt;0,K3/(M3/2),"")</f>
        <v>9.1</v>
      </c>
      <c r="P3" s="73"/>
    </row>
    <row r="4" spans="1:16" ht="12" customHeight="1" x14ac:dyDescent="0.2">
      <c r="A4" s="44"/>
      <c r="B4" s="2"/>
      <c r="C4" s="2"/>
      <c r="D4" s="2"/>
      <c r="E4" s="2"/>
      <c r="F4" s="2"/>
      <c r="G4" s="7">
        <f t="shared" si="0"/>
        <v>0</v>
      </c>
      <c r="H4" s="2"/>
      <c r="I4" s="2"/>
      <c r="J4" s="2"/>
      <c r="K4" s="7">
        <f t="shared" si="1"/>
        <v>0</v>
      </c>
      <c r="L4" s="7">
        <f t="shared" si="2"/>
        <v>0</v>
      </c>
      <c r="M4" s="45">
        <v>60</v>
      </c>
      <c r="N4" s="7" t="str">
        <f>IF(G4&gt;0,G4/(M4/2),"")</f>
        <v/>
      </c>
      <c r="O4" s="7" t="str">
        <f>IF(K4&gt;0,K4/(M4/2),"")</f>
        <v/>
      </c>
      <c r="P4" s="73"/>
    </row>
    <row r="5" spans="1:16" ht="12" customHeight="1" x14ac:dyDescent="0.2">
      <c r="A5" s="44"/>
      <c r="B5" s="2"/>
      <c r="C5" s="2"/>
      <c r="D5" s="2"/>
      <c r="E5" s="2"/>
      <c r="F5" s="2"/>
      <c r="G5" s="7">
        <f t="shared" si="0"/>
        <v>0</v>
      </c>
      <c r="H5" s="2"/>
      <c r="I5" s="2"/>
      <c r="J5" s="2"/>
      <c r="K5" s="7">
        <f t="shared" si="1"/>
        <v>0</v>
      </c>
      <c r="L5" s="7">
        <f t="shared" si="2"/>
        <v>0</v>
      </c>
      <c r="M5" s="45">
        <v>60</v>
      </c>
      <c r="N5" s="7" t="str">
        <f>IF(G5&gt;0,G5/(M5/2),"")</f>
        <v/>
      </c>
      <c r="O5" s="7" t="str">
        <f>IF(K5&gt;0,K5/(M5/2),"")</f>
        <v/>
      </c>
      <c r="P5" s="73"/>
    </row>
    <row r="6" spans="1:16" ht="12" customHeight="1" x14ac:dyDescent="0.2">
      <c r="A6" s="44"/>
      <c r="B6" s="2"/>
      <c r="C6" s="2"/>
      <c r="D6" s="2"/>
      <c r="E6" s="2"/>
      <c r="F6" s="2"/>
      <c r="G6" s="7">
        <f t="shared" si="0"/>
        <v>0</v>
      </c>
      <c r="H6" s="2"/>
      <c r="I6" s="2"/>
      <c r="J6" s="2"/>
      <c r="K6" s="7">
        <f t="shared" si="1"/>
        <v>0</v>
      </c>
      <c r="L6" s="7">
        <f t="shared" si="2"/>
        <v>0</v>
      </c>
      <c r="M6" s="45">
        <v>60</v>
      </c>
      <c r="N6" s="7" t="str">
        <f>IF(G6&gt;0,G6/(M6/2),"")</f>
        <v/>
      </c>
      <c r="O6" s="7" t="str">
        <f>IF(K6&gt;0,K6/(M6/2),"")</f>
        <v/>
      </c>
      <c r="P6" s="73"/>
    </row>
    <row r="7" spans="1:16" ht="12" customHeight="1" x14ac:dyDescent="0.2">
      <c r="A7" s="44"/>
      <c r="B7" s="2"/>
      <c r="C7" s="2"/>
      <c r="D7" s="2"/>
      <c r="E7" s="2"/>
      <c r="F7" s="2"/>
      <c r="G7" s="7">
        <f t="shared" si="0"/>
        <v>0</v>
      </c>
      <c r="H7" s="2"/>
      <c r="I7" s="2"/>
      <c r="J7" s="2"/>
      <c r="K7" s="7">
        <f t="shared" si="1"/>
        <v>0</v>
      </c>
      <c r="L7" s="7">
        <f t="shared" si="2"/>
        <v>0</v>
      </c>
      <c r="M7" s="45">
        <v>60</v>
      </c>
      <c r="N7" s="7" t="str">
        <f>IF(G7&gt;0,G7/(M7/2),N6)</f>
        <v/>
      </c>
      <c r="O7" s="7" t="str">
        <f>IF(K7&gt;0,K7/(M7/2),O6)</f>
        <v/>
      </c>
      <c r="P7" s="73"/>
    </row>
    <row r="8" spans="1:16" ht="12" customHeight="1" x14ac:dyDescent="0.2">
      <c r="A8" s="44"/>
      <c r="B8" s="2"/>
      <c r="C8" s="2"/>
      <c r="D8" s="2"/>
      <c r="E8" s="2"/>
      <c r="F8" s="2"/>
      <c r="G8" s="7">
        <f t="shared" si="0"/>
        <v>0</v>
      </c>
      <c r="H8" s="2"/>
      <c r="I8" s="2"/>
      <c r="J8" s="2"/>
      <c r="K8" s="7">
        <f t="shared" si="1"/>
        <v>0</v>
      </c>
      <c r="L8" s="7">
        <f t="shared" si="2"/>
        <v>0</v>
      </c>
      <c r="M8" s="45">
        <v>60</v>
      </c>
      <c r="N8" s="7" t="str">
        <f>IF(G8&gt;0,G8/(M8/2),N7)</f>
        <v/>
      </c>
      <c r="O8" s="7" t="str">
        <f>IF(K8&gt;0,K8/(M8/2),O7)</f>
        <v/>
      </c>
      <c r="P8" s="73"/>
    </row>
    <row r="9" spans="1:16" ht="12" customHeight="1" x14ac:dyDescent="0.2">
      <c r="A9" s="44"/>
      <c r="B9" s="2"/>
      <c r="C9" s="2"/>
      <c r="D9" s="2"/>
      <c r="E9" s="2"/>
      <c r="F9" s="2"/>
      <c r="G9" s="7">
        <f t="shared" si="0"/>
        <v>0</v>
      </c>
      <c r="H9" s="2"/>
      <c r="I9" s="2"/>
      <c r="J9" s="2"/>
      <c r="K9" s="7">
        <f t="shared" si="1"/>
        <v>0</v>
      </c>
      <c r="L9" s="7">
        <f t="shared" si="2"/>
        <v>0</v>
      </c>
      <c r="M9" s="45">
        <v>60</v>
      </c>
      <c r="N9" s="7" t="str">
        <f>IF(G9&gt;0,G9/(M9/2),N8)</f>
        <v/>
      </c>
      <c r="O9" s="7" t="str">
        <f>IF(K9&gt;0,K9/(M9/2),O8)</f>
        <v/>
      </c>
      <c r="P9" s="73"/>
    </row>
    <row r="10" spans="1:16" ht="12" customHeight="1" x14ac:dyDescent="0.2">
      <c r="A10" s="2"/>
      <c r="B10" s="2"/>
      <c r="C10" s="4" t="s">
        <v>26</v>
      </c>
      <c r="D10" s="74">
        <f t="shared" ref="D10:K10" si="3">MAX(D2:D9)</f>
        <v>95</v>
      </c>
      <c r="E10" s="74">
        <f t="shared" si="3"/>
        <v>96</v>
      </c>
      <c r="F10" s="74">
        <f t="shared" si="3"/>
        <v>95</v>
      </c>
      <c r="G10" s="4">
        <f t="shared" si="3"/>
        <v>284</v>
      </c>
      <c r="H10" s="74">
        <f t="shared" si="3"/>
        <v>92</v>
      </c>
      <c r="I10" s="74">
        <f t="shared" si="3"/>
        <v>93</v>
      </c>
      <c r="J10" s="74">
        <f t="shared" si="3"/>
        <v>92</v>
      </c>
      <c r="K10" s="4">
        <f t="shared" si="3"/>
        <v>275</v>
      </c>
      <c r="L10" s="4">
        <f>ROUND(G10+K10,0)</f>
        <v>559</v>
      </c>
      <c r="M10" s="2"/>
      <c r="N10" s="2"/>
      <c r="O10" s="2"/>
      <c r="P10" s="2"/>
    </row>
    <row r="11" spans="1:16" ht="12" customHeight="1" x14ac:dyDescent="0.2">
      <c r="A11" s="2"/>
      <c r="B11" s="2"/>
      <c r="C11" s="75" t="s">
        <v>10</v>
      </c>
      <c r="D11" s="76">
        <f>AVERAGE(D2:D9)</f>
        <v>94</v>
      </c>
      <c r="E11" s="76">
        <f>AVERAGE(E2:E9)</f>
        <v>95</v>
      </c>
      <c r="F11" s="76">
        <f>AVERAGE(F2:F9)</f>
        <v>94</v>
      </c>
      <c r="G11" s="77"/>
      <c r="H11" s="76">
        <f>AVERAGE(H2:H9)</f>
        <v>91</v>
      </c>
      <c r="I11" s="76">
        <f>AVERAGE(I2:I9)</f>
        <v>92</v>
      </c>
      <c r="J11" s="76">
        <f>AVERAGE(J2:J9)</f>
        <v>91</v>
      </c>
      <c r="K11" s="77"/>
      <c r="L11" s="4"/>
      <c r="M11" s="2"/>
      <c r="N11" s="78">
        <f>AVERAGE(N2:N9)</f>
        <v>9.4333333333333336</v>
      </c>
      <c r="O11" s="78">
        <f>AVERAGE(O2:O9)</f>
        <v>9.1333333333333329</v>
      </c>
      <c r="P11" s="2"/>
    </row>
  </sheetData>
  <mergeCells count="2">
    <mergeCell ref="H1:K1"/>
    <mergeCell ref="D1:G1"/>
  </mergeCells>
  <phoneticPr fontId="7" type="noConversion"/>
  <pageMargins left="0.75" right="0.75" top="1" bottom="1" header="0.5" footer="0.5"/>
  <pageSetup orientation="landscape" r:id="rId1"/>
  <headerFooter>
    <oddHeader>&amp;C&amp;"Arial,Normal"&amp;14&amp;K000000Combiné 25m</oddHeader>
  </headerFooter>
  <drawing r:id="rId2"/>
  <extLst>
    <ext xmlns:mx="http://schemas.microsoft.com/office/mac/excel/2008/main" uri="{64002731-A6B0-56B0-2670-7721B7C09600}">
      <mx:PLV Mode="1" OnePage="0" WScale="10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V16"/>
  <sheetViews>
    <sheetView showGridLines="0" tabSelected="1" view="pageLayout" workbookViewId="0">
      <selection activeCell="T68" sqref="T68"/>
    </sheetView>
  </sheetViews>
  <sheetFormatPr baseColWidth="10" defaultColWidth="7.09765625" defaultRowHeight="11.45" customHeight="1" x14ac:dyDescent="0.2"/>
  <cols>
    <col min="1" max="1" width="7.09765625" style="79" customWidth="1"/>
    <col min="2" max="2" width="10.69921875" style="79" customWidth="1"/>
    <col min="3" max="3" width="16.8984375" style="79" customWidth="1"/>
    <col min="4" max="5" width="2.69921875" style="79" customWidth="1"/>
    <col min="6" max="6" width="3" style="79" customWidth="1"/>
    <col min="7" max="8" width="2.69921875" style="79" customWidth="1"/>
    <col min="9" max="9" width="3" style="79" customWidth="1"/>
    <col min="10" max="11" width="2.69921875" style="79" customWidth="1"/>
    <col min="12" max="12" width="3" style="79" customWidth="1"/>
    <col min="13" max="13" width="5.09765625" style="79" customWidth="1"/>
    <col min="14" max="14" width="4.59765625" style="79" customWidth="1"/>
    <col min="15" max="15" width="6.3984375" style="79" customWidth="1"/>
    <col min="16" max="16" width="6.19921875" style="79" customWidth="1"/>
    <col min="17" max="17" width="6" style="79" customWidth="1"/>
    <col min="18" max="18" width="7.69921875" style="79" customWidth="1"/>
    <col min="19" max="256" width="7.09765625" style="79" customWidth="1"/>
  </cols>
  <sheetData>
    <row r="1" spans="1:18" ht="24" customHeight="1" x14ac:dyDescent="0.2">
      <c r="A1" s="71" t="s">
        <v>0</v>
      </c>
      <c r="B1" s="72" t="s">
        <v>1</v>
      </c>
      <c r="C1" s="72" t="s">
        <v>19</v>
      </c>
      <c r="D1" s="83" t="s">
        <v>27</v>
      </c>
      <c r="E1" s="84"/>
      <c r="F1" s="84"/>
      <c r="G1" s="83" t="s">
        <v>28</v>
      </c>
      <c r="H1" s="84"/>
      <c r="I1" s="84"/>
      <c r="J1" s="83" t="s">
        <v>29</v>
      </c>
      <c r="K1" s="84"/>
      <c r="L1" s="84"/>
      <c r="M1" s="71" t="s">
        <v>22</v>
      </c>
      <c r="N1" s="71" t="s">
        <v>23</v>
      </c>
      <c r="O1" s="71" t="s">
        <v>30</v>
      </c>
      <c r="P1" s="71" t="s">
        <v>31</v>
      </c>
      <c r="Q1" s="71" t="s">
        <v>32</v>
      </c>
      <c r="R1" s="71" t="s">
        <v>12</v>
      </c>
    </row>
    <row r="2" spans="1:18" ht="12" customHeight="1" x14ac:dyDescent="0.2">
      <c r="A2" s="80">
        <v>42374</v>
      </c>
      <c r="B2" s="2"/>
      <c r="C2" s="2"/>
      <c r="D2" s="2">
        <v>95</v>
      </c>
      <c r="E2" s="2">
        <v>93</v>
      </c>
      <c r="F2" s="7">
        <f t="shared" ref="F2:F11" si="0">SUM(D2:E2)</f>
        <v>188</v>
      </c>
      <c r="G2" s="2">
        <v>92</v>
      </c>
      <c r="H2" s="2">
        <v>91</v>
      </c>
      <c r="I2" s="7">
        <f t="shared" ref="I2:I11" si="1">SUM(G2:H2)</f>
        <v>183</v>
      </c>
      <c r="J2" s="2">
        <v>95</v>
      </c>
      <c r="K2" s="2">
        <v>96</v>
      </c>
      <c r="L2" s="7">
        <f t="shared" ref="L2:L11" si="2">SUM(J2:K2)</f>
        <v>191</v>
      </c>
      <c r="M2" s="7">
        <f t="shared" ref="M2:M11" si="3">F2+I2+L2</f>
        <v>562</v>
      </c>
      <c r="N2" s="45">
        <v>60</v>
      </c>
      <c r="O2" s="78">
        <f t="shared" ref="O2:O11" si="4">IF(AND(F2&gt;0,N2&gt;0),F2/(N2/3),8.9)</f>
        <v>9.4</v>
      </c>
      <c r="P2" s="78">
        <f t="shared" ref="P2:P11" si="5">IF(AND(I2&gt;0,N2&gt;0),I2/(N2/3),8.9)</f>
        <v>9.15</v>
      </c>
      <c r="Q2" s="78">
        <f t="shared" ref="Q2:Q11" si="6">IF(AND(L2&gt;0,N2&gt;0),L2/(N2/3),8.9)</f>
        <v>9.5500000000000007</v>
      </c>
      <c r="R2" s="2"/>
    </row>
    <row r="3" spans="1:18" ht="12" customHeight="1" x14ac:dyDescent="0.2">
      <c r="A3" s="80">
        <v>42422</v>
      </c>
      <c r="B3" s="2"/>
      <c r="C3" s="2"/>
      <c r="D3" s="2">
        <v>89</v>
      </c>
      <c r="E3" s="2">
        <v>90</v>
      </c>
      <c r="F3" s="7">
        <f t="shared" si="0"/>
        <v>179</v>
      </c>
      <c r="G3" s="2">
        <v>94</v>
      </c>
      <c r="H3" s="2">
        <v>90</v>
      </c>
      <c r="I3" s="7">
        <f t="shared" si="1"/>
        <v>184</v>
      </c>
      <c r="J3" s="2">
        <v>88</v>
      </c>
      <c r="K3" s="2">
        <v>89</v>
      </c>
      <c r="L3" s="7">
        <f t="shared" si="2"/>
        <v>177</v>
      </c>
      <c r="M3" s="7">
        <f t="shared" si="3"/>
        <v>540</v>
      </c>
      <c r="N3" s="45">
        <v>60</v>
      </c>
      <c r="O3" s="78">
        <f t="shared" si="4"/>
        <v>8.9499999999999993</v>
      </c>
      <c r="P3" s="78">
        <f t="shared" si="5"/>
        <v>9.1999999999999993</v>
      </c>
      <c r="Q3" s="78">
        <f t="shared" si="6"/>
        <v>8.85</v>
      </c>
      <c r="R3" s="2"/>
    </row>
    <row r="4" spans="1:18" ht="12" customHeight="1" x14ac:dyDescent="0.2">
      <c r="A4" s="80"/>
      <c r="B4" s="2"/>
      <c r="C4" s="2"/>
      <c r="D4" s="2"/>
      <c r="E4" s="2"/>
      <c r="F4" s="7">
        <f t="shared" si="0"/>
        <v>0</v>
      </c>
      <c r="G4" s="2"/>
      <c r="H4" s="2"/>
      <c r="I4" s="7">
        <f t="shared" si="1"/>
        <v>0</v>
      </c>
      <c r="J4" s="2"/>
      <c r="K4" s="2"/>
      <c r="L4" s="7">
        <f t="shared" si="2"/>
        <v>0</v>
      </c>
      <c r="M4" s="7">
        <f t="shared" si="3"/>
        <v>0</v>
      </c>
      <c r="N4" s="45">
        <v>60</v>
      </c>
      <c r="O4" s="78">
        <f t="shared" si="4"/>
        <v>8.9</v>
      </c>
      <c r="P4" s="78">
        <f t="shared" si="5"/>
        <v>8.9</v>
      </c>
      <c r="Q4" s="78">
        <f t="shared" si="6"/>
        <v>8.9</v>
      </c>
      <c r="R4" s="2"/>
    </row>
    <row r="5" spans="1:18" ht="12" customHeight="1" x14ac:dyDescent="0.2">
      <c r="A5" s="80"/>
      <c r="B5" s="2"/>
      <c r="C5" s="2"/>
      <c r="D5" s="2"/>
      <c r="E5" s="2"/>
      <c r="F5" s="7">
        <f t="shared" si="0"/>
        <v>0</v>
      </c>
      <c r="G5" s="2"/>
      <c r="H5" s="2"/>
      <c r="I5" s="7">
        <f t="shared" si="1"/>
        <v>0</v>
      </c>
      <c r="J5" s="2"/>
      <c r="K5" s="2"/>
      <c r="L5" s="7">
        <f t="shared" si="2"/>
        <v>0</v>
      </c>
      <c r="M5" s="7">
        <f t="shared" si="3"/>
        <v>0</v>
      </c>
      <c r="N5" s="45">
        <v>60</v>
      </c>
      <c r="O5" s="78">
        <f t="shared" si="4"/>
        <v>8.9</v>
      </c>
      <c r="P5" s="78">
        <f t="shared" si="5"/>
        <v>8.9</v>
      </c>
      <c r="Q5" s="78">
        <f t="shared" si="6"/>
        <v>8.9</v>
      </c>
      <c r="R5" s="2"/>
    </row>
    <row r="6" spans="1:18" ht="12" customHeight="1" x14ac:dyDescent="0.2">
      <c r="A6" s="80"/>
      <c r="B6" s="2"/>
      <c r="C6" s="2"/>
      <c r="D6" s="2"/>
      <c r="E6" s="2"/>
      <c r="F6" s="7">
        <f t="shared" si="0"/>
        <v>0</v>
      </c>
      <c r="G6" s="2"/>
      <c r="H6" s="2"/>
      <c r="I6" s="7">
        <f t="shared" si="1"/>
        <v>0</v>
      </c>
      <c r="J6" s="2"/>
      <c r="K6" s="2"/>
      <c r="L6" s="7">
        <f t="shared" si="2"/>
        <v>0</v>
      </c>
      <c r="M6" s="7">
        <f t="shared" si="3"/>
        <v>0</v>
      </c>
      <c r="N6" s="45">
        <v>60</v>
      </c>
      <c r="O6" s="78">
        <f t="shared" si="4"/>
        <v>8.9</v>
      </c>
      <c r="P6" s="78">
        <f t="shared" si="5"/>
        <v>8.9</v>
      </c>
      <c r="Q6" s="78">
        <f t="shared" si="6"/>
        <v>8.9</v>
      </c>
      <c r="R6" s="2"/>
    </row>
    <row r="7" spans="1:18" ht="12" customHeight="1" x14ac:dyDescent="0.2">
      <c r="A7" s="80"/>
      <c r="B7" s="2"/>
      <c r="C7" s="2"/>
      <c r="D7" s="2"/>
      <c r="E7" s="2"/>
      <c r="F7" s="7">
        <f t="shared" si="0"/>
        <v>0</v>
      </c>
      <c r="G7" s="2"/>
      <c r="H7" s="2"/>
      <c r="I7" s="7">
        <f t="shared" si="1"/>
        <v>0</v>
      </c>
      <c r="J7" s="2"/>
      <c r="K7" s="2"/>
      <c r="L7" s="7">
        <f t="shared" si="2"/>
        <v>0</v>
      </c>
      <c r="M7" s="7">
        <f t="shared" si="3"/>
        <v>0</v>
      </c>
      <c r="N7" s="45">
        <v>60</v>
      </c>
      <c r="O7" s="78">
        <f t="shared" si="4"/>
        <v>8.9</v>
      </c>
      <c r="P7" s="78">
        <f t="shared" si="5"/>
        <v>8.9</v>
      </c>
      <c r="Q7" s="78">
        <f t="shared" si="6"/>
        <v>8.9</v>
      </c>
      <c r="R7" s="2"/>
    </row>
    <row r="8" spans="1:18" ht="12" customHeight="1" x14ac:dyDescent="0.2">
      <c r="A8" s="80"/>
      <c r="B8" s="2"/>
      <c r="C8" s="2"/>
      <c r="D8" s="2"/>
      <c r="E8" s="2"/>
      <c r="F8" s="7">
        <f t="shared" si="0"/>
        <v>0</v>
      </c>
      <c r="G8" s="2"/>
      <c r="H8" s="2"/>
      <c r="I8" s="7">
        <f t="shared" si="1"/>
        <v>0</v>
      </c>
      <c r="J8" s="2"/>
      <c r="K8" s="2"/>
      <c r="L8" s="7">
        <f t="shared" si="2"/>
        <v>0</v>
      </c>
      <c r="M8" s="7">
        <f t="shared" si="3"/>
        <v>0</v>
      </c>
      <c r="N8" s="45">
        <v>60</v>
      </c>
      <c r="O8" s="78">
        <f t="shared" si="4"/>
        <v>8.9</v>
      </c>
      <c r="P8" s="78">
        <f t="shared" si="5"/>
        <v>8.9</v>
      </c>
      <c r="Q8" s="78">
        <f t="shared" si="6"/>
        <v>8.9</v>
      </c>
      <c r="R8" s="2"/>
    </row>
    <row r="9" spans="1:18" ht="12" customHeight="1" x14ac:dyDescent="0.2">
      <c r="A9" s="80"/>
      <c r="B9" s="2"/>
      <c r="C9" s="2"/>
      <c r="D9" s="2"/>
      <c r="E9" s="2"/>
      <c r="F9" s="7">
        <f t="shared" si="0"/>
        <v>0</v>
      </c>
      <c r="G9" s="2"/>
      <c r="H9" s="2"/>
      <c r="I9" s="7">
        <f t="shared" si="1"/>
        <v>0</v>
      </c>
      <c r="J9" s="2"/>
      <c r="K9" s="2"/>
      <c r="L9" s="7">
        <f t="shared" si="2"/>
        <v>0</v>
      </c>
      <c r="M9" s="7">
        <f t="shared" si="3"/>
        <v>0</v>
      </c>
      <c r="N9" s="45">
        <v>60</v>
      </c>
      <c r="O9" s="78">
        <f t="shared" si="4"/>
        <v>8.9</v>
      </c>
      <c r="P9" s="78">
        <f t="shared" si="5"/>
        <v>8.9</v>
      </c>
      <c r="Q9" s="78">
        <f t="shared" si="6"/>
        <v>8.9</v>
      </c>
      <c r="R9" s="2"/>
    </row>
    <row r="10" spans="1:18" ht="12" customHeight="1" x14ac:dyDescent="0.2">
      <c r="A10" s="80"/>
      <c r="B10" s="2"/>
      <c r="C10" s="2"/>
      <c r="D10" s="2"/>
      <c r="E10" s="2"/>
      <c r="F10" s="7">
        <f t="shared" si="0"/>
        <v>0</v>
      </c>
      <c r="G10" s="2"/>
      <c r="H10" s="2"/>
      <c r="I10" s="7">
        <f t="shared" si="1"/>
        <v>0</v>
      </c>
      <c r="J10" s="2"/>
      <c r="K10" s="2"/>
      <c r="L10" s="7">
        <f t="shared" si="2"/>
        <v>0</v>
      </c>
      <c r="M10" s="7">
        <f t="shared" si="3"/>
        <v>0</v>
      </c>
      <c r="N10" s="45">
        <v>60</v>
      </c>
      <c r="O10" s="78">
        <f t="shared" si="4"/>
        <v>8.9</v>
      </c>
      <c r="P10" s="78">
        <f t="shared" si="5"/>
        <v>8.9</v>
      </c>
      <c r="Q10" s="78">
        <f t="shared" si="6"/>
        <v>8.9</v>
      </c>
      <c r="R10" s="2"/>
    </row>
    <row r="11" spans="1:18" ht="12" customHeight="1" x14ac:dyDescent="0.2">
      <c r="A11" s="80"/>
      <c r="B11" s="2"/>
      <c r="C11" s="2"/>
      <c r="D11" s="2"/>
      <c r="E11" s="2"/>
      <c r="F11" s="7">
        <f t="shared" si="0"/>
        <v>0</v>
      </c>
      <c r="G11" s="2"/>
      <c r="H11" s="2"/>
      <c r="I11" s="7">
        <f t="shared" si="1"/>
        <v>0</v>
      </c>
      <c r="J11" s="2"/>
      <c r="K11" s="2"/>
      <c r="L11" s="7">
        <f t="shared" si="2"/>
        <v>0</v>
      </c>
      <c r="M11" s="7">
        <f t="shared" si="3"/>
        <v>0</v>
      </c>
      <c r="N11" s="45">
        <v>60</v>
      </c>
      <c r="O11" s="78">
        <f t="shared" si="4"/>
        <v>8.9</v>
      </c>
      <c r="P11" s="78">
        <f t="shared" si="5"/>
        <v>8.9</v>
      </c>
      <c r="Q11" s="78">
        <f t="shared" si="6"/>
        <v>8.9</v>
      </c>
      <c r="R11" s="2"/>
    </row>
    <row r="12" spans="1:18" ht="12" customHeight="1" x14ac:dyDescent="0.2">
      <c r="A12" s="80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</row>
    <row r="13" spans="1:18" ht="12" customHeight="1" x14ac:dyDescent="0.2">
      <c r="A13" s="80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</row>
    <row r="14" spans="1:18" ht="12" customHeight="1" x14ac:dyDescent="0.2">
      <c r="A14" s="80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</row>
    <row r="15" spans="1:18" ht="12" customHeight="1" x14ac:dyDescent="0.2">
      <c r="A15" s="80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1:18" ht="12" customHeight="1" x14ac:dyDescent="0.2">
      <c r="A16" s="80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</row>
  </sheetData>
  <mergeCells count="3">
    <mergeCell ref="J1:L1"/>
    <mergeCell ref="G1:I1"/>
    <mergeCell ref="D1:F1"/>
  </mergeCells>
  <phoneticPr fontId="7" type="noConversion"/>
  <pageMargins left="0.75" right="0.75" top="1" bottom="1" header="0.5" footer="0.5"/>
  <pageSetup orientation="landscape" r:id="rId1"/>
  <headerFooter>
    <oddHeader>&amp;C&amp;"Arial,Normal"&amp;14&amp;K000000Standard</oddHeader>
  </headerFooter>
  <drawing r:id="rId2"/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7</vt:i4>
      </vt:variant>
    </vt:vector>
  </HeadingPairs>
  <TitlesOfParts>
    <vt:vector size="7" baseType="lpstr">
      <vt:lpstr>Consignes</vt:lpstr>
      <vt:lpstr>Pistolet 10m</vt:lpstr>
      <vt:lpstr>P10m - graphiques</vt:lpstr>
      <vt:lpstr>Pistolet libre</vt:lpstr>
      <vt:lpstr>PL - graphiques</vt:lpstr>
      <vt:lpstr>Combiné 25m</vt:lpstr>
      <vt:lpstr>Standard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Yves</cp:lastModifiedBy>
  <dcterms:modified xsi:type="dcterms:W3CDTF">2020-05-24T11:34:22Z</dcterms:modified>
</cp:coreProperties>
</file>